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59484\Downloads\"/>
    </mc:Choice>
  </mc:AlternateContent>
  <xr:revisionPtr revIDLastSave="0" documentId="13_ncr:1_{8C3A50F0-0E5E-4A32-9508-0036C9059D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ssuance Summary April " sheetId="17" r:id="rId1"/>
    <sheet name="Issuance Summary April" sheetId="16" state="hidden" r:id="rId2"/>
    <sheet name="2021-192 (NOM)" sheetId="15" state="hidden" r:id="rId3"/>
  </sheets>
  <definedNames>
    <definedName name="_xlnm.Print_Area" localSheetId="0">'Issuance Summary April '!$A$1:$N$176</definedName>
  </definedNames>
  <calcPr calcId="191028"/>
  <customWorkbookViews>
    <customWorkbookView name="Jose" guid="{0DD54D3A-9E5D-4DA5-A756-E713D034F92B}" maximized="1" windowWidth="0" windowHeight="0" activeSheetId="0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5" i="17" l="1"/>
  <c r="L175" i="17"/>
  <c r="L33" i="17" l="1"/>
  <c r="M102" i="17"/>
  <c r="L128" i="17"/>
  <c r="M128" i="17"/>
  <c r="M155" i="17"/>
  <c r="M160" i="17"/>
  <c r="L160" i="17"/>
  <c r="M151" i="17"/>
  <c r="L151" i="17"/>
  <c r="L99" i="17"/>
  <c r="M77" i="17"/>
  <c r="L77" i="17"/>
  <c r="L83" i="17" l="1"/>
  <c r="M92" i="17"/>
  <c r="L162" i="17" l="1"/>
  <c r="L174" i="17"/>
  <c r="M134" i="17"/>
  <c r="M156" i="17"/>
  <c r="L156" i="17"/>
  <c r="L147" i="17" l="1"/>
  <c r="L92" i="17" l="1"/>
  <c r="M162" i="17"/>
  <c r="M174" i="17"/>
  <c r="E174" i="17"/>
  <c r="B174" i="17"/>
  <c r="E162" i="17"/>
  <c r="B162" i="17"/>
  <c r="M154" i="17"/>
  <c r="L154" i="17"/>
  <c r="B151" i="17" l="1"/>
  <c r="M158" i="17" l="1"/>
  <c r="L158" i="17"/>
  <c r="B156" i="17"/>
  <c r="E156" i="17"/>
  <c r="M147" i="17"/>
  <c r="M142" i="17"/>
  <c r="L142" i="17"/>
  <c r="M42" i="17"/>
  <c r="L42" i="17"/>
  <c r="E160" i="17"/>
  <c r="B160" i="17"/>
  <c r="E158" i="17"/>
  <c r="B158" i="17"/>
  <c r="E154" i="17"/>
  <c r="B154" i="17"/>
  <c r="M99" i="17"/>
  <c r="L134" i="17"/>
  <c r="M103" i="17"/>
  <c r="L103" i="17"/>
  <c r="M101" i="17"/>
  <c r="L101" i="17"/>
  <c r="M83" i="17"/>
  <c r="M59" i="17"/>
  <c r="L59" i="17"/>
  <c r="M33" i="17"/>
  <c r="E33" i="17" l="1"/>
  <c r="E42" i="17"/>
  <c r="E59" i="17"/>
  <c r="E77" i="17"/>
  <c r="E83" i="17"/>
  <c r="E92" i="17"/>
  <c r="E99" i="17"/>
  <c r="E101" i="17"/>
  <c r="E103" i="17"/>
  <c r="E128" i="17"/>
  <c r="E134" i="17"/>
  <c r="E142" i="17"/>
  <c r="E147" i="17"/>
  <c r="E151" i="17"/>
  <c r="B101" i="17"/>
  <c r="C7" i="17" l="1"/>
  <c r="C8" i="17"/>
  <c r="C9" i="17"/>
  <c r="B33" i="17"/>
  <c r="B142" i="17"/>
  <c r="B147" i="17"/>
  <c r="B134" i="17"/>
  <c r="B128" i="17"/>
  <c r="B103" i="17"/>
  <c r="B99" i="17"/>
  <c r="B92" i="17"/>
  <c r="B83" i="17"/>
  <c r="B77" i="17"/>
  <c r="B59" i="17"/>
  <c r="B42" i="17"/>
  <c r="E9" i="17" l="1"/>
  <c r="D9" i="17"/>
  <c r="D8" i="17"/>
  <c r="E7" i="17"/>
  <c r="E8" i="17"/>
  <c r="D7" i="17"/>
  <c r="C10" i="17"/>
  <c r="E10" i="16"/>
  <c r="D10" i="16"/>
  <c r="C10" i="16"/>
  <c r="E7" i="15"/>
  <c r="D10" i="17" l="1"/>
  <c r="E10" i="17"/>
</calcChain>
</file>

<file path=xl/sharedStrings.xml><?xml version="1.0" encoding="utf-8"?>
<sst xmlns="http://schemas.openxmlformats.org/spreadsheetml/2006/main" count="1739" uniqueCount="274">
  <si>
    <r>
      <rPr>
        <b/>
        <sz val="18"/>
        <color rgb="FF4472C4"/>
        <rFont val="Arial"/>
        <family val="2"/>
      </rPr>
      <t>April 2025 Ginnie Mae REMIC Issuance Summary</t>
    </r>
    <r>
      <rPr>
        <b/>
        <vertAlign val="superscript"/>
        <sz val="18"/>
        <color rgb="FF4472C4"/>
        <rFont val="Arial"/>
        <family val="2"/>
      </rPr>
      <t>1</t>
    </r>
  </si>
  <si>
    <t>Summary by Deal Type</t>
  </si>
  <si>
    <t>Deal Type</t>
  </si>
  <si>
    <t>Number of Deals</t>
  </si>
  <si>
    <t>Bond Issuance Amount</t>
  </si>
  <si>
    <t>Bond Notional Amount</t>
  </si>
  <si>
    <t>Single Family</t>
  </si>
  <si>
    <t>Multifamily</t>
  </si>
  <si>
    <t>Reverse REMIC</t>
  </si>
  <si>
    <t>Grand Total</t>
  </si>
  <si>
    <t>Summary by Series</t>
  </si>
  <si>
    <t>Series</t>
  </si>
  <si>
    <t>Dealer</t>
  </si>
  <si>
    <t>Trustee</t>
  </si>
  <si>
    <t>Group Number</t>
  </si>
  <si>
    <t>Collateral Type</t>
  </si>
  <si>
    <t>Coupon</t>
  </si>
  <si>
    <t>Original Term</t>
  </si>
  <si>
    <t>Structure Principal Type</t>
  </si>
  <si>
    <t>Structure Interest Type</t>
  </si>
  <si>
    <t>BMO Capital Markets Corp.</t>
  </si>
  <si>
    <t>U.S. Bank National Association</t>
  </si>
  <si>
    <t>N/A</t>
  </si>
  <si>
    <t>NTL/SC/PT</t>
  </si>
  <si>
    <t>WAC/IO/DLY</t>
  </si>
  <si>
    <t> </t>
  </si>
  <si>
    <t>J.P. Morgan Securities LLC</t>
  </si>
  <si>
    <t>SC/G2</t>
  </si>
  <si>
    <t>G2</t>
  </si>
  <si>
    <t>SEQ/AD/PT</t>
  </si>
  <si>
    <t>FIX/Z/FLT/INV/IO</t>
  </si>
  <si>
    <t>PT</t>
  </si>
  <si>
    <t>FLT/INV/IO</t>
  </si>
  <si>
    <t>SEQ/AD</t>
  </si>
  <si>
    <t>FIX/Z</t>
  </si>
  <si>
    <t>FLT/INV/IO/T</t>
  </si>
  <si>
    <t>FIX/FLT/INV/IO</t>
  </si>
  <si>
    <t>SC/SEQ/AD</t>
  </si>
  <si>
    <t>INV/IO</t>
  </si>
  <si>
    <t>PT/SEQ/AD</t>
  </si>
  <si>
    <t>Barclays Capital Inc.</t>
  </si>
  <si>
    <t>G1</t>
  </si>
  <si>
    <t>SEQ</t>
  </si>
  <si>
    <t>FIX/WAC/IO/DLY</t>
  </si>
  <si>
    <t>FIX/FLT/INV/IO/Z</t>
  </si>
  <si>
    <t>PT/SEQ</t>
  </si>
  <si>
    <t>SUP/TAC/AD</t>
  </si>
  <si>
    <t>SC/PT</t>
  </si>
  <si>
    <t>FIX</t>
  </si>
  <si>
    <t>AD/SUP/PAC</t>
  </si>
  <si>
    <t>Citigroup Global Markets Inc.</t>
  </si>
  <si>
    <t xml:space="preserve"> -   </t>
  </si>
  <si>
    <t>SC/G1/G2</t>
  </si>
  <si>
    <t>FIX/IO</t>
  </si>
  <si>
    <t>Goldman Sachs &amp; Co. LLC</t>
  </si>
  <si>
    <t>SEQ/PT/AD</t>
  </si>
  <si>
    <t>SEQ/PT</t>
  </si>
  <si>
    <t>G1/G2</t>
  </si>
  <si>
    <t>15/30</t>
  </si>
  <si>
    <t>WAC/DLY</t>
  </si>
  <si>
    <t>Mizuho Securities USA LLC</t>
  </si>
  <si>
    <t>Wells Fargo Bank, N.A.</t>
  </si>
  <si>
    <t>FIX/IO/Z</t>
  </si>
  <si>
    <t>BNP Paribas Securities Corp.</t>
  </si>
  <si>
    <t>Nomura Securities International, Inc.</t>
  </si>
  <si>
    <t>FIX/Z/WAC/IO/DLY</t>
  </si>
  <si>
    <t>BofA Securities, Inc.</t>
  </si>
  <si>
    <t>Morgan Stanley &amp; Co. LLC</t>
  </si>
  <si>
    <t xml:space="preserve">SEQ  </t>
  </si>
  <si>
    <t>Santander US Capital Markets LLC</t>
  </si>
  <si>
    <t>FIX/Z/FLT/INV/IO/PO</t>
  </si>
  <si>
    <t>PNC Capital Markets LLC</t>
  </si>
  <si>
    <t>HPT</t>
  </si>
  <si>
    <t>HWAC/IO/DLY/FLT/HZ</t>
  </si>
  <si>
    <t>FLT/HWAC/HZ/IO/DLY</t>
  </si>
  <si>
    <t>1N/A - Information on the ReREMIC Trust Assets can be found in the REMIC Certificate List lookup option within the Disclosure Data Search on Ginnie Mae's website.</t>
  </si>
  <si>
    <r>
      <rPr>
        <b/>
        <sz val="18"/>
        <color rgb="FF4472C4"/>
        <rFont val="Arial"/>
        <family val="2"/>
      </rPr>
      <t>May 2024 Ginnie Mae REMIC Issuance Summary</t>
    </r>
    <r>
      <rPr>
        <b/>
        <vertAlign val="superscript"/>
        <sz val="18"/>
        <color rgb="FF4472C4"/>
        <rFont val="Arial"/>
        <family val="2"/>
      </rPr>
      <t>1</t>
    </r>
  </si>
  <si>
    <t>2024-057</t>
  </si>
  <si>
    <t xml:space="preserve"> PT </t>
  </si>
  <si>
    <t xml:space="preserve"> FLT/INV/IO </t>
  </si>
  <si>
    <t xml:space="preserve"> PT/SEQ </t>
  </si>
  <si>
    <t xml:space="preserve"> FIX/FLT/INV/IO </t>
  </si>
  <si>
    <t xml:space="preserve"> SEQ </t>
  </si>
  <si>
    <t xml:space="preserve"> FIX/IO </t>
  </si>
  <si>
    <t xml:space="preserve"> SEQ/AD </t>
  </si>
  <si>
    <t xml:space="preserve"> FIX/Z/IO </t>
  </si>
  <si>
    <t xml:space="preserve"> PT/SEQ/AD </t>
  </si>
  <si>
    <t xml:space="preserve"> FIX/Z/FLT/INV/IO </t>
  </si>
  <si>
    <t xml:space="preserve"> SC/PT </t>
  </si>
  <si>
    <t xml:space="preserve"> FIX/Z </t>
  </si>
  <si>
    <t xml:space="preserve"> $                                          -</t>
  </si>
  <si>
    <t xml:space="preserve"> FIX/WAC/IO/DLY </t>
  </si>
  <si>
    <t xml:space="preserve"> SC/PAC/AD/SUP </t>
  </si>
  <si>
    <t xml:space="preserve"> FIX </t>
  </si>
  <si>
    <t xml:space="preserve"> WAC/DLY </t>
  </si>
  <si>
    <t xml:space="preserve"> FLT/WAC/IO/DLY </t>
  </si>
  <si>
    <t>2024-057 Total</t>
  </si>
  <si>
    <t>2024-058</t>
  </si>
  <si>
    <t xml:space="preserve"> Single Family </t>
  </si>
  <si>
    <t xml:space="preserve"> PAC/AD/SUP </t>
  </si>
  <si>
    <t xml:space="preserve"> NTL(SC/PT) </t>
  </si>
  <si>
    <t xml:space="preserve"> $                                                               -</t>
  </si>
  <si>
    <t xml:space="preserve"> G2 </t>
  </si>
  <si>
    <t xml:space="preserve"> SC/G1/G2 </t>
  </si>
  <si>
    <t xml:space="preserve"> SC/SUP/PAC I/PAC II </t>
  </si>
  <si>
    <t>2024-058 Total</t>
  </si>
  <si>
    <t>2024-059</t>
  </si>
  <si>
    <t xml:space="preserve"> SC/SEQ/AD </t>
  </si>
  <si>
    <t xml:space="preserve"> PT/SUP/PAC I/PAC II </t>
  </si>
  <si>
    <t>2024-059 Total</t>
  </si>
  <si>
    <t>2024-060</t>
  </si>
  <si>
    <t>2024-060 Total</t>
  </si>
  <si>
    <t>2024-061</t>
  </si>
  <si>
    <t xml:space="preserve"> PO/FIX/FLT/T/INV/IO </t>
  </si>
  <si>
    <t xml:space="preserve"> INV/IO </t>
  </si>
  <si>
    <t>2024-061 Total</t>
  </si>
  <si>
    <t>2024-062</t>
  </si>
  <si>
    <t xml:space="preserve"> SUP/PAC/AD </t>
  </si>
  <si>
    <t>2024-062 Total</t>
  </si>
  <si>
    <t>2024-063</t>
  </si>
  <si>
    <t>Jefferies LLC</t>
  </si>
  <si>
    <t>The Bank of New York Mellon Trust Company, N.A.</t>
  </si>
  <si>
    <t xml:space="preserve"> WAC/IO/DLY </t>
  </si>
  <si>
    <t>2024-063 Total</t>
  </si>
  <si>
    <t>2024-064</t>
  </si>
  <si>
    <t xml:space="preserve"> PT/SEQ/PAC/AD/SUP </t>
  </si>
  <si>
    <t xml:space="preserve"> PO/FIX/IO </t>
  </si>
  <si>
    <t>2024-064 Total</t>
  </si>
  <si>
    <t>2024-065</t>
  </si>
  <si>
    <t xml:space="preserve"> SC/G2 </t>
  </si>
  <si>
    <t xml:space="preserve"> SC/PT/SEQ/AD/CPT </t>
  </si>
  <si>
    <t xml:space="preserve"> FLT/WAC/PZ/DLY/INV/IO </t>
  </si>
  <si>
    <t>2024-065 Total</t>
  </si>
  <si>
    <t>2024-066</t>
  </si>
  <si>
    <t>2024-066 Total</t>
  </si>
  <si>
    <t>2024-067</t>
  </si>
  <si>
    <t>2024-067 Total</t>
  </si>
  <si>
    <t>2024-068</t>
  </si>
  <si>
    <t>2024-068 Total</t>
  </si>
  <si>
    <t>2024-069</t>
  </si>
  <si>
    <t xml:space="preserve"> PT/PAC/SUP </t>
  </si>
  <si>
    <t>2024-069 Total</t>
  </si>
  <si>
    <t>2024-070</t>
  </si>
  <si>
    <t>2024-070 Total</t>
  </si>
  <si>
    <t>2024-071</t>
  </si>
  <si>
    <t>2024-071 Total</t>
  </si>
  <si>
    <t>2024-072</t>
  </si>
  <si>
    <t xml:space="preserve"> FIX/Z/WAC/IO/DLY </t>
  </si>
  <si>
    <t>2024-072 Total</t>
  </si>
  <si>
    <t>2024-073</t>
  </si>
  <si>
    <t>2024-073 Total</t>
  </si>
  <si>
    <t>2024-074</t>
  </si>
  <si>
    <t>2024-074 Total</t>
  </si>
  <si>
    <t>2024-075</t>
  </si>
  <si>
    <t>2024-075 Total</t>
  </si>
  <si>
    <t>2024-H06</t>
  </si>
  <si>
    <t xml:space="preserve"> HPT </t>
  </si>
  <si>
    <t xml:space="preserve"> HWAC/IO/DLY/FLT/HZ </t>
  </si>
  <si>
    <t>2024-H06 Total</t>
  </si>
  <si>
    <t>2024-H07</t>
  </si>
  <si>
    <t xml:space="preserve"> HSEQ </t>
  </si>
  <si>
    <t xml:space="preserve"> HWAC/HZ/DLY </t>
  </si>
  <si>
    <t xml:space="preserve"> SC/HPT </t>
  </si>
  <si>
    <t>2024-H07 Total</t>
  </si>
  <si>
    <t>Reviewer</t>
  </si>
  <si>
    <t>Accountant</t>
  </si>
  <si>
    <t>Lead</t>
  </si>
  <si>
    <t>Trust Counsel</t>
  </si>
  <si>
    <t>In Progress</t>
  </si>
  <si>
    <t>done</t>
  </si>
  <si>
    <t>Completed/Tied by Modeler</t>
  </si>
  <si>
    <t>Modeler</t>
  </si>
  <si>
    <t>Sponsor Contact</t>
  </si>
  <si>
    <t>Problem</t>
  </si>
  <si>
    <t>DL</t>
  </si>
  <si>
    <t>Reviewed by Deal Lead</t>
  </si>
  <si>
    <t>T Fee</t>
  </si>
  <si>
    <t>Waiting</t>
  </si>
  <si>
    <t>Print</t>
  </si>
  <si>
    <t>Sent to Printer by Deal Lead</t>
  </si>
  <si>
    <t>Term Sheet</t>
  </si>
  <si>
    <t>2 way</t>
  </si>
  <si>
    <t>2 way tie</t>
  </si>
  <si>
    <t>RFC</t>
  </si>
  <si>
    <t>DL Reviewed</t>
  </si>
  <si>
    <t>Hide column if no ARM RR</t>
  </si>
  <si>
    <t>Hide if no Ex A</t>
  </si>
  <si>
    <t>Hide if no Ex B</t>
  </si>
  <si>
    <t>Pricing WAL</t>
  </si>
  <si>
    <t>FPD</t>
  </si>
  <si>
    <t>DEC Etie</t>
  </si>
  <si>
    <t>AD Testing</t>
  </si>
  <si>
    <t>Effective Range</t>
  </si>
  <si>
    <t>Yield Etie</t>
  </si>
  <si>
    <t>Breakeven Speed</t>
  </si>
  <si>
    <t>Schedule Printer Files</t>
  </si>
  <si>
    <t>Cashin Cashout</t>
  </si>
  <si>
    <t>ARM Re-REMIC Rollforward</t>
  </si>
  <si>
    <t>Deal Summary</t>
  </si>
  <si>
    <t>DEC</t>
  </si>
  <si>
    <t>Yields</t>
  </si>
  <si>
    <t>CUSIP Etie</t>
  </si>
  <si>
    <t>Schedule</t>
  </si>
  <si>
    <t>Exhibit A Etie</t>
  </si>
  <si>
    <t>Exhibit B Etie</t>
  </si>
  <si>
    <t>Relay File</t>
  </si>
  <si>
    <t>Update &amp; Sync Closing Collat</t>
  </si>
  <si>
    <t>Pricing WAL 10p</t>
  </si>
  <si>
    <t>Re-run DECs/Etie</t>
  </si>
  <si>
    <t>Re-run CICO</t>
  </si>
  <si>
    <t>Re-run FPDs</t>
  </si>
  <si>
    <t>Issuance Statement Etie</t>
  </si>
  <si>
    <t>Fixed Pooling Remic Subaccount Etie</t>
  </si>
  <si>
    <t>Floating Pooling Remic Subaccount Etie</t>
  </si>
  <si>
    <t>Cross-MX</t>
  </si>
  <si>
    <t>Re-Remic</t>
  </si>
  <si>
    <t>Z/AD</t>
  </si>
  <si>
    <t>Pre-OCS/Print Procedures</t>
  </si>
  <si>
    <t>OCS</t>
  </si>
  <si>
    <t>Settlement</t>
  </si>
  <si>
    <t>DEAL</t>
  </si>
  <si>
    <t>No</t>
  </si>
  <si>
    <t>Group 1</t>
  </si>
  <si>
    <t>Group 2</t>
  </si>
  <si>
    <t xml:space="preserve"> </t>
  </si>
  <si>
    <t>2025-060</t>
  </si>
  <si>
    <t>2025-061</t>
  </si>
  <si>
    <t>2025-062</t>
  </si>
  <si>
    <t>2025-063</t>
  </si>
  <si>
    <t>2025-064</t>
  </si>
  <si>
    <t>2025-065</t>
  </si>
  <si>
    <t>2025-066</t>
  </si>
  <si>
    <t>2025-067</t>
  </si>
  <si>
    <t>2025-068</t>
  </si>
  <si>
    <t>2025-069</t>
  </si>
  <si>
    <t>2025-070</t>
  </si>
  <si>
    <t>2025-071</t>
  </si>
  <si>
    <t>2025-072</t>
  </si>
  <si>
    <t>2025-073</t>
  </si>
  <si>
    <t>2025-074</t>
  </si>
  <si>
    <t>2025-075</t>
  </si>
  <si>
    <t>2025-076</t>
  </si>
  <si>
    <t>2025-077</t>
  </si>
  <si>
    <t>2025-H09</t>
  </si>
  <si>
    <t>2025-H10</t>
  </si>
  <si>
    <t>G3</t>
  </si>
  <si>
    <t>PT/PAC/SUP</t>
  </si>
  <si>
    <t>PAC/AD/SUP</t>
  </si>
  <si>
    <t>PAC/PT/SUP</t>
  </si>
  <si>
    <t>TAC/AD/SUP</t>
  </si>
  <si>
    <t>INV/IO/FLT/FIX/Z</t>
  </si>
  <si>
    <t>HWAC/IO/DLY</t>
  </si>
  <si>
    <t>INV/IO/PO/FLT</t>
  </si>
  <si>
    <t>FLT/INV</t>
  </si>
  <si>
    <t>FLT/T/INV/IO</t>
  </si>
  <si>
    <t>PACI/PAC/PACII/SUP</t>
  </si>
  <si>
    <t>PT/SCH/SUP</t>
  </si>
  <si>
    <t>PAC/SUP/AD</t>
  </si>
  <si>
    <t>T/FLT/INV/IO</t>
  </si>
  <si>
    <t>PT/AD/SUP</t>
  </si>
  <si>
    <t>SC/NTL/PT</t>
  </si>
  <si>
    <t>INV/IO/WAC</t>
  </si>
  <si>
    <t>PT/PACI/PACII/SUP/AD</t>
  </si>
  <si>
    <t>SC/PAC/AD/SUP</t>
  </si>
  <si>
    <t>FIX/PO</t>
  </si>
  <si>
    <t>NTL(SC/HPT)</t>
  </si>
  <si>
    <t>PAC I/PAC II/SUP/PT</t>
  </si>
  <si>
    <t>FIX/FLT/INV/IO/PO</t>
  </si>
  <si>
    <t>SCH/AD/SUP</t>
  </si>
  <si>
    <t>SC/PAC I/PAC II/SUP</t>
  </si>
  <si>
    <t>PAC/SUP/PT/SEQ/AD</t>
  </si>
  <si>
    <t>PAC/SCH/SUP/PT</t>
  </si>
  <si>
    <t>TAC/SUP/AD/PT</t>
  </si>
  <si>
    <t>FLT/Z/INV/IO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</si>
</sst>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164" formatCode="yyyy\-mm"/>
    <numFmt numFmtId="165" formatCode="0.000"/>
    <numFmt numFmtId="166" formatCode="&quot;$&quot;#,##0"/>
    <numFmt numFmtId="167" formatCode="_([$$-409]* #,##0_);_([$$-409]* \(#,##0\);_([$$-409]* &quot;-&quot;??_);_(@_)"/>
    <numFmt numFmtId="168" formatCode="0.00000"/>
  </numFmts>
  <fonts count="24" x14ac:knownFonts="1">
    <font>
      <sz val="10"/>
      <color rgb="FF00000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i/>
      <sz val="8"/>
      <name val="Arial"/>
      <family val="2"/>
    </font>
    <font>
      <sz val="11"/>
      <color rgb="FF000000"/>
      <name val="Calibri"/>
      <family val="2"/>
    </font>
    <font>
      <b/>
      <sz val="18"/>
      <color rgb="FF4472C4"/>
      <name val="Arial"/>
      <family val="2"/>
    </font>
    <font>
      <b/>
      <u/>
      <sz val="12"/>
      <color rgb="FF000000"/>
      <name val="Arial"/>
      <family val="2"/>
    </font>
    <font>
      <b/>
      <sz val="12"/>
      <color rgb="FFFFFFFF"/>
      <name val="Arial"/>
      <family val="2"/>
    </font>
    <font>
      <b/>
      <vertAlign val="superscript"/>
      <sz val="18"/>
      <color rgb="FF4472C4"/>
      <name val="Arial"/>
      <family val="2"/>
    </font>
    <font>
      <sz val="9"/>
      <color rgb="FF000000"/>
      <name val="Calibri"/>
      <family val="2"/>
    </font>
    <font>
      <sz val="9"/>
      <color rgb="FF000000"/>
      <name val="Arial"/>
      <family val="2"/>
    </font>
    <font>
      <b/>
      <sz val="9"/>
      <color rgb="FF000000"/>
      <name val="Calibri"/>
      <family val="2"/>
    </font>
    <font>
      <b/>
      <sz val="11"/>
      <color rgb="FF000000"/>
      <name val="Calibri"/>
      <family val="2"/>
    </font>
    <font>
      <sz val="8"/>
      <name val="Arial"/>
      <family val="2"/>
    </font>
    <font>
      <sz val="11"/>
      <color theme="4" tint="0.59999389629810485"/>
      <name val="Calibri"/>
      <family val="2"/>
    </font>
    <font>
      <b/>
      <sz val="18"/>
      <color rgb="FF4472C4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0000"/>
        <bgColor rgb="FF000000"/>
      </patternFill>
    </fill>
    <fill>
      <patternFill patternType="solid">
        <fgColor rgb="FF999999"/>
        <bgColor rgb="FF999999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D9D2E9"/>
        <bgColor rgb="FFD9D2E9"/>
      </patternFill>
    </fill>
    <fill>
      <patternFill patternType="solid">
        <fgColor rgb="FF63D1F4"/>
        <bgColor rgb="FF63D1F4"/>
      </patternFill>
    </fill>
    <fill>
      <patternFill patternType="solid">
        <fgColor rgb="FFFF7C80"/>
        <bgColor rgb="FFFF7C80"/>
      </patternFill>
    </fill>
    <fill>
      <patternFill patternType="solid">
        <fgColor rgb="FF93DB70"/>
        <bgColor rgb="FF93DB70"/>
      </patternFill>
    </fill>
    <fill>
      <patternFill patternType="solid">
        <fgColor rgb="FF00B050"/>
        <bgColor rgb="FF00B050"/>
      </patternFill>
    </fill>
    <fill>
      <patternFill patternType="solid">
        <fgColor rgb="FFF6B26B"/>
        <bgColor rgb="FFF6B26B"/>
      </patternFill>
    </fill>
    <fill>
      <patternFill patternType="solid">
        <fgColor rgb="FFB7B7B7"/>
        <bgColor rgb="FFB7B7B7"/>
      </patternFill>
    </fill>
    <fill>
      <patternFill patternType="solid">
        <fgColor rgb="FFA64D79"/>
        <bgColor rgb="FFA64D79"/>
      </patternFill>
    </fill>
    <fill>
      <patternFill patternType="solid">
        <fgColor rgb="FF015496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305496"/>
      </top>
      <bottom style="medium">
        <color rgb="FF30549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5" borderId="4" xfId="0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8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11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6" fillId="5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11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5" borderId="2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4" fontId="7" fillId="0" borderId="4" xfId="0" applyNumberFormat="1" applyFont="1" applyBorder="1" applyAlignment="1">
      <alignment horizontal="left" vertical="center"/>
    </xf>
    <xf numFmtId="4" fontId="7" fillId="0" borderId="2" xfId="0" applyNumberFormat="1" applyFont="1" applyBorder="1" applyAlignment="1">
      <alignment horizontal="left" vertical="center"/>
    </xf>
    <xf numFmtId="0" fontId="4" fillId="14" borderId="1" xfId="0" applyFont="1" applyFill="1" applyBorder="1" applyAlignment="1">
      <alignment horizontal="center"/>
    </xf>
    <xf numFmtId="0" fontId="0" fillId="0" borderId="5" xfId="0" applyBorder="1" applyAlignment="1">
      <alignment vertical="center"/>
    </xf>
    <xf numFmtId="0" fontId="2" fillId="0" borderId="0" xfId="0" applyFont="1"/>
    <xf numFmtId="0" fontId="1" fillId="0" borderId="1" xfId="0" applyFont="1" applyBorder="1" applyAlignment="1">
      <alignment vertical="center"/>
    </xf>
    <xf numFmtId="0" fontId="2" fillId="9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2" fillId="1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0" borderId="0" xfId="0" applyFont="1"/>
    <xf numFmtId="0" fontId="12" fillId="0" borderId="0" xfId="0" applyFont="1"/>
    <xf numFmtId="0" fontId="13" fillId="15" borderId="0" xfId="0" applyFont="1" applyFill="1"/>
    <xf numFmtId="0" fontId="15" fillId="0" borderId="0" xfId="0" applyFont="1"/>
    <xf numFmtId="6" fontId="15" fillId="0" borderId="0" xfId="0" applyNumberFormat="1" applyFont="1"/>
    <xf numFmtId="0" fontId="16" fillId="0" borderId="0" xfId="0" applyFont="1"/>
    <xf numFmtId="0" fontId="17" fillId="0" borderId="7" xfId="0" applyFont="1" applyBorder="1"/>
    <xf numFmtId="6" fontId="17" fillId="0" borderId="7" xfId="0" applyNumberFormat="1" applyFont="1" applyBorder="1"/>
    <xf numFmtId="0" fontId="13" fillId="15" borderId="0" xfId="0" applyFont="1" applyFill="1" applyAlignment="1">
      <alignment wrapText="1"/>
    </xf>
    <xf numFmtId="0" fontId="10" fillId="16" borderId="0" xfId="0" applyFont="1" applyFill="1"/>
    <xf numFmtId="0" fontId="18" fillId="0" borderId="8" xfId="0" applyFont="1" applyBorder="1"/>
    <xf numFmtId="0" fontId="10" fillId="0" borderId="0" xfId="0" applyFont="1" applyAlignment="1">
      <alignment horizontal="center"/>
    </xf>
    <xf numFmtId="0" fontId="13" fillId="15" borderId="0" xfId="0" applyFont="1" applyFill="1" applyAlignment="1">
      <alignment horizontal="center" wrapText="1"/>
    </xf>
    <xf numFmtId="0" fontId="10" fillId="16" borderId="0" xfId="0" applyFont="1" applyFill="1" applyAlignment="1">
      <alignment horizontal="center"/>
    </xf>
    <xf numFmtId="0" fontId="18" fillId="16" borderId="0" xfId="0" applyFont="1" applyFill="1" applyAlignment="1">
      <alignment horizontal="center"/>
    </xf>
    <xf numFmtId="0" fontId="18" fillId="0" borderId="8" xfId="0" applyFont="1" applyBorder="1" applyAlignment="1">
      <alignment horizontal="center"/>
    </xf>
    <xf numFmtId="165" fontId="10" fillId="0" borderId="0" xfId="0" applyNumberFormat="1" applyFont="1" applyAlignment="1">
      <alignment horizontal="center"/>
    </xf>
    <xf numFmtId="165" fontId="13" fillId="15" borderId="0" xfId="0" applyNumberFormat="1" applyFont="1" applyFill="1" applyAlignment="1">
      <alignment horizontal="center" wrapText="1"/>
    </xf>
    <xf numFmtId="165" fontId="18" fillId="16" borderId="0" xfId="0" applyNumberFormat="1" applyFont="1" applyFill="1" applyAlignment="1">
      <alignment horizontal="center"/>
    </xf>
    <xf numFmtId="165" fontId="18" fillId="0" borderId="8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167" fontId="10" fillId="0" borderId="0" xfId="0" applyNumberFormat="1" applyFont="1"/>
    <xf numFmtId="167" fontId="16" fillId="0" borderId="0" xfId="0" applyNumberFormat="1" applyFont="1"/>
    <xf numFmtId="167" fontId="18" fillId="16" borderId="0" xfId="0" applyNumberFormat="1" applyFont="1" applyFill="1"/>
    <xf numFmtId="167" fontId="18" fillId="0" borderId="8" xfId="0" applyNumberFormat="1" applyFont="1" applyBorder="1"/>
    <xf numFmtId="167" fontId="0" fillId="0" borderId="0" xfId="0" applyNumberFormat="1"/>
    <xf numFmtId="167" fontId="13" fillId="15" borderId="0" xfId="0" applyNumberFormat="1" applyFont="1" applyFill="1" applyAlignment="1">
      <alignment horizontal="center" wrapText="1"/>
    </xf>
    <xf numFmtId="166" fontId="15" fillId="0" borderId="0" xfId="0" applyNumberFormat="1" applyFont="1"/>
    <xf numFmtId="0" fontId="20" fillId="16" borderId="0" xfId="0" applyFont="1" applyFill="1"/>
    <xf numFmtId="3" fontId="10" fillId="0" borderId="0" xfId="0" applyNumberFormat="1" applyFont="1"/>
    <xf numFmtId="0" fontId="18" fillId="16" borderId="3" xfId="0" applyFont="1" applyFill="1" applyBorder="1" applyAlignment="1">
      <alignment horizontal="center"/>
    </xf>
    <xf numFmtId="165" fontId="18" fillId="16" borderId="3" xfId="0" applyNumberFormat="1" applyFont="1" applyFill="1" applyBorder="1" applyAlignment="1">
      <alignment horizontal="center"/>
    </xf>
    <xf numFmtId="167" fontId="18" fillId="16" borderId="3" xfId="0" applyNumberFormat="1" applyFont="1" applyFill="1" applyBorder="1"/>
    <xf numFmtId="9" fontId="10" fillId="0" borderId="0" xfId="0" applyNumberFormat="1" applyFont="1"/>
    <xf numFmtId="10" fontId="10" fillId="0" borderId="0" xfId="0" applyNumberFormat="1" applyFont="1"/>
    <xf numFmtId="0" fontId="10" fillId="0" borderId="0" xfId="0" applyFont="1" applyAlignment="1">
      <alignment vertical="center"/>
    </xf>
    <xf numFmtId="6" fontId="10" fillId="0" borderId="0" xfId="0" applyNumberFormat="1" applyFont="1"/>
    <xf numFmtId="3" fontId="10" fillId="0" borderId="3" xfId="0" applyNumberFormat="1" applyFont="1" applyBorder="1"/>
    <xf numFmtId="0" fontId="10" fillId="0" borderId="0" xfId="0" applyFont="1" applyAlignment="1">
      <alignment horizontal="left"/>
    </xf>
    <xf numFmtId="1" fontId="10" fillId="0" borderId="0" xfId="0" applyNumberFormat="1" applyFont="1" applyAlignment="1">
      <alignment horizontal="center"/>
    </xf>
    <xf numFmtId="165" fontId="10" fillId="17" borderId="9" xfId="0" applyNumberFormat="1" applyFont="1" applyFill="1" applyBorder="1" applyAlignment="1">
      <alignment horizontal="center" wrapText="1"/>
    </xf>
    <xf numFmtId="165" fontId="10" fillId="0" borderId="9" xfId="0" applyNumberFormat="1" applyFont="1" applyBorder="1" applyAlignment="1">
      <alignment horizontal="center" wrapText="1"/>
    </xf>
    <xf numFmtId="3" fontId="22" fillId="0" borderId="0" xfId="0" applyNumberFormat="1" applyFont="1"/>
    <xf numFmtId="0" fontId="10" fillId="18" borderId="0" xfId="0" applyFont="1" applyFill="1" applyAlignment="1">
      <alignment horizontal="center"/>
    </xf>
    <xf numFmtId="165" fontId="10" fillId="18" borderId="0" xfId="0" applyNumberFormat="1" applyFont="1" applyFill="1" applyAlignment="1">
      <alignment horizontal="center"/>
    </xf>
    <xf numFmtId="167" fontId="10" fillId="18" borderId="0" xfId="0" applyNumberFormat="1" applyFont="1" applyFill="1"/>
    <xf numFmtId="0" fontId="10" fillId="0" borderId="3" xfId="0" applyFont="1" applyBorder="1" applyAlignment="1">
      <alignment horizontal="center"/>
    </xf>
    <xf numFmtId="0" fontId="10" fillId="18" borderId="3" xfId="0" applyFont="1" applyFill="1" applyBorder="1" applyAlignment="1">
      <alignment horizontal="center"/>
    </xf>
    <xf numFmtId="167" fontId="10" fillId="18" borderId="3" xfId="0" applyNumberFormat="1" applyFont="1" applyFill="1" applyBorder="1"/>
    <xf numFmtId="1" fontId="18" fillId="16" borderId="0" xfId="0" applyNumberFormat="1" applyFont="1" applyFill="1" applyAlignment="1">
      <alignment horizontal="center"/>
    </xf>
    <xf numFmtId="1" fontId="18" fillId="16" borderId="3" xfId="0" applyNumberFormat="1" applyFont="1" applyFill="1" applyBorder="1" applyAlignment="1">
      <alignment horizontal="center"/>
    </xf>
    <xf numFmtId="1" fontId="10" fillId="18" borderId="3" xfId="0" applyNumberFormat="1" applyFont="1" applyFill="1" applyBorder="1" applyAlignment="1">
      <alignment horizontal="center"/>
    </xf>
    <xf numFmtId="168" fontId="10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/>
    </xf>
    <xf numFmtId="167" fontId="23" fillId="0" borderId="0" xfId="0" applyNumberFormat="1" applyFont="1"/>
    <xf numFmtId="0" fontId="21" fillId="0" borderId="0" xfId="0" applyFont="1"/>
    <xf numFmtId="0" fontId="11" fillId="0" borderId="0" xfId="0" applyFont="1"/>
    <xf numFmtId="0" fontId="10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/>
    <xf numFmtId="0" fontId="0" fillId="0" borderId="0" xfId="0" applyAlignment="1">
      <alignment vertical="center"/>
    </xf>
    <xf numFmtId="0" fontId="7" fillId="0" borderId="4" xfId="0" applyFont="1" applyBorder="1" applyAlignment="1">
      <alignment vertical="center"/>
    </xf>
    <xf numFmtId="0" fontId="2" fillId="0" borderId="2" xfId="0" applyFont="1" applyBorder="1"/>
    <xf numFmtId="0" fontId="2" fillId="6" borderId="4" xfId="0" applyFont="1" applyFill="1" applyBorder="1" applyAlignment="1">
      <alignment horizontal="center" vertical="center"/>
    </xf>
    <xf numFmtId="0" fontId="2" fillId="0" borderId="6" xfId="0" applyFont="1" applyBorder="1"/>
    <xf numFmtId="0" fontId="2" fillId="13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top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20">
    <dxf>
      <fill>
        <patternFill patternType="solid">
          <fgColor rgb="FF00B050"/>
          <bgColor rgb="FF00B050"/>
        </patternFill>
      </fill>
    </dxf>
    <dxf>
      <fill>
        <patternFill patternType="solid">
          <fgColor rgb="FF93DB70"/>
          <bgColor rgb="FF93DB7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D9D2E9"/>
          <bgColor rgb="FFD9D2E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63D1F4"/>
          <bgColor rgb="FF63D1F4"/>
        </patternFill>
      </fill>
    </dxf>
    <dxf>
      <fill>
        <patternFill patternType="solid">
          <fgColor rgb="FF93DB70"/>
          <bgColor rgb="FF93DB7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F6B26B"/>
          <bgColor rgb="FFF6B26B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D9D2E9"/>
          <bgColor rgb="FFD9D2E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3DB70"/>
          <bgColor rgb="FF93DB70"/>
        </patternFill>
      </fill>
    </dxf>
    <dxf>
      <fill>
        <patternFill patternType="solid">
          <fgColor rgb="FF63D1F4"/>
          <bgColor rgb="FF63D1F4"/>
        </patternFill>
      </fill>
    </dxf>
    <dxf>
      <fill>
        <patternFill patternType="solid">
          <fgColor rgb="FFF6B26B"/>
          <bgColor rgb="FFF6B26B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00B050"/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5</xdr:row>
      <xdr:rowOff>0</xdr:rowOff>
    </xdr:from>
    <xdr:to>
      <xdr:col>10</xdr:col>
      <xdr:colOff>1365250</xdr:colOff>
      <xdr:row>10</xdr:row>
      <xdr:rowOff>3175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D7BAF0-03A9-B333-3E58-9901B556F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91625" y="1066800"/>
          <a:ext cx="4572000" cy="94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1C82-9340-4510-BF5F-B3FEB84384E2}">
  <sheetPr>
    <tabColor theme="4"/>
  </sheetPr>
  <dimension ref="A1:V200"/>
  <sheetViews>
    <sheetView tabSelected="1" view="pageBreakPreview" zoomScale="60" zoomScaleNormal="100" workbookViewId="0">
      <selection activeCell="P18" sqref="P18"/>
    </sheetView>
  </sheetViews>
  <sheetFormatPr defaultRowHeight="12.75" x14ac:dyDescent="0.2"/>
  <cols>
    <col min="2" max="2" width="28.85546875" customWidth="1"/>
    <col min="3" max="3" width="34" bestFit="1" customWidth="1"/>
    <col min="4" max="4" width="46.5703125" bestFit="1" customWidth="1"/>
    <col min="5" max="5" width="26.5703125" bestFit="1" customWidth="1"/>
    <col min="6" max="6" width="9.140625" style="2" bestFit="1" customWidth="1"/>
    <col min="7" max="7" width="10.7109375" style="2" bestFit="1" customWidth="1"/>
    <col min="8" max="8" width="16" style="57" customWidth="1"/>
    <col min="9" max="9" width="9.140625" style="2" bestFit="1" customWidth="1"/>
    <col min="10" max="10" width="26.140625" style="2" customWidth="1"/>
    <col min="11" max="11" width="29.42578125" style="2" customWidth="1"/>
    <col min="12" max="12" width="34.7109375" style="62" bestFit="1" customWidth="1"/>
    <col min="13" max="13" width="24.140625" style="62" bestFit="1" customWidth="1"/>
    <col min="14" max="14" width="15.85546875" bestFit="1" customWidth="1"/>
    <col min="15" max="15" width="17" customWidth="1"/>
    <col min="16" max="16" width="13.140625" customWidth="1"/>
    <col min="17" max="17" width="15.85546875" bestFit="1" customWidth="1"/>
    <col min="18" max="18" width="12" bestFit="1" customWidth="1"/>
  </cols>
  <sheetData>
    <row r="1" spans="1:22" ht="26.25" x14ac:dyDescent="0.35">
      <c r="A1" s="37"/>
      <c r="B1" s="92" t="s">
        <v>0</v>
      </c>
      <c r="C1" s="93"/>
      <c r="D1" s="93"/>
      <c r="E1" s="93"/>
      <c r="F1" s="93"/>
      <c r="G1" s="93"/>
      <c r="H1" s="93"/>
      <c r="I1" s="93"/>
      <c r="J1" s="48"/>
      <c r="K1" s="48"/>
      <c r="L1" s="58"/>
      <c r="M1" s="58"/>
      <c r="N1" s="37"/>
      <c r="O1" s="37"/>
      <c r="P1" s="37"/>
      <c r="Q1" s="37"/>
      <c r="R1" s="37"/>
      <c r="S1" s="37"/>
      <c r="T1" s="37"/>
      <c r="U1" s="37"/>
      <c r="V1" s="37"/>
    </row>
    <row r="2" spans="1:22" ht="15" x14ac:dyDescent="0.25">
      <c r="A2" s="37"/>
      <c r="B2" s="37"/>
      <c r="C2" s="37"/>
      <c r="D2" s="37"/>
      <c r="E2" s="37"/>
      <c r="F2" s="48"/>
      <c r="G2" s="48"/>
      <c r="H2" s="53"/>
      <c r="I2" s="48"/>
      <c r="J2" s="48"/>
      <c r="K2" s="48"/>
      <c r="L2" s="58"/>
      <c r="M2" s="58"/>
      <c r="N2" s="37"/>
      <c r="O2" s="37"/>
      <c r="P2" s="37"/>
      <c r="Q2" s="37"/>
      <c r="R2" s="37"/>
      <c r="S2" s="37"/>
      <c r="T2" s="37"/>
      <c r="U2" s="37"/>
      <c r="V2" s="37"/>
    </row>
    <row r="3" spans="1:22" ht="15" x14ac:dyDescent="0.25">
      <c r="A3" s="37"/>
      <c r="B3" s="37"/>
      <c r="C3" s="37"/>
      <c r="D3" s="37"/>
      <c r="E3" s="37"/>
      <c r="F3" s="48"/>
      <c r="G3" s="48"/>
      <c r="H3" s="53"/>
      <c r="I3" s="48"/>
      <c r="J3" s="48"/>
      <c r="K3" s="48"/>
      <c r="L3" s="58"/>
      <c r="M3" s="58"/>
      <c r="N3" s="37"/>
      <c r="O3" s="37"/>
      <c r="P3" s="37"/>
      <c r="Q3" s="37"/>
      <c r="R3" s="37"/>
      <c r="S3" s="37"/>
      <c r="T3" s="37"/>
      <c r="U3" s="37"/>
      <c r="V3" s="37"/>
    </row>
    <row r="4" spans="1:22" ht="15.75" x14ac:dyDescent="0.25">
      <c r="A4" s="37"/>
      <c r="B4" s="38" t="s">
        <v>1</v>
      </c>
      <c r="C4" s="37"/>
      <c r="D4" s="37"/>
      <c r="E4" s="37"/>
      <c r="F4" s="48"/>
      <c r="G4" s="48"/>
      <c r="H4" s="53"/>
      <c r="I4" s="48"/>
      <c r="J4" s="48"/>
      <c r="K4" s="48"/>
      <c r="L4" s="58"/>
      <c r="M4" s="58"/>
      <c r="N4" s="37"/>
      <c r="O4" s="37"/>
      <c r="P4" s="37"/>
      <c r="Q4" s="37"/>
      <c r="R4" s="37"/>
      <c r="S4" s="37"/>
      <c r="T4" s="37"/>
      <c r="U4" s="37"/>
      <c r="V4" s="37"/>
    </row>
    <row r="5" spans="1:22" ht="15" x14ac:dyDescent="0.25">
      <c r="A5" s="37"/>
      <c r="B5" s="37"/>
      <c r="C5" s="37"/>
      <c r="D5" s="37"/>
      <c r="E5" s="37"/>
      <c r="F5" s="48"/>
      <c r="G5" s="48"/>
      <c r="H5" s="53"/>
      <c r="I5" s="48"/>
      <c r="J5" s="48"/>
      <c r="K5" s="48"/>
      <c r="L5" s="58"/>
      <c r="M5" s="58"/>
      <c r="N5" s="37"/>
      <c r="O5" s="37"/>
      <c r="P5" s="37"/>
      <c r="Q5" s="37"/>
      <c r="R5" s="37"/>
      <c r="S5" s="37"/>
      <c r="T5" s="37"/>
      <c r="U5" s="37"/>
      <c r="V5" s="37"/>
    </row>
    <row r="6" spans="1:22" ht="15.75" x14ac:dyDescent="0.25">
      <c r="A6" s="37"/>
      <c r="B6" s="39" t="s">
        <v>2</v>
      </c>
      <c r="C6" s="39" t="s">
        <v>3</v>
      </c>
      <c r="D6" s="39" t="s">
        <v>4</v>
      </c>
      <c r="E6" s="39" t="s">
        <v>5</v>
      </c>
      <c r="F6" s="48"/>
      <c r="G6" s="37"/>
      <c r="H6" s="37"/>
      <c r="I6" s="37"/>
      <c r="J6" s="37"/>
      <c r="K6" s="48"/>
      <c r="L6" s="58"/>
      <c r="M6" s="58"/>
      <c r="N6" s="37"/>
      <c r="O6" s="37"/>
      <c r="P6" s="37"/>
      <c r="Q6" s="37"/>
      <c r="R6" s="37"/>
      <c r="S6" s="37"/>
      <c r="T6" s="37"/>
      <c r="U6" s="37"/>
      <c r="V6" s="37"/>
    </row>
    <row r="7" spans="1:22" ht="15" x14ac:dyDescent="0.25">
      <c r="A7" s="37"/>
      <c r="B7" s="40" t="s">
        <v>6</v>
      </c>
      <c r="C7" s="40">
        <f>COUNTIF(E17:E174,"Single Family")/2</f>
        <v>11</v>
      </c>
      <c r="D7" s="64">
        <f>SUMIFS(L$17:L$174, $B$17:$B$174, "*Total", $E$17:$E$174,"Single Family")</f>
        <v>15423880088.200001</v>
      </c>
      <c r="E7" s="64">
        <f>SUMIFS(M$17:M$174, $B$17:$B$174, "*Total", $E$17:$E$174,"Single Family")</f>
        <v>16251967337</v>
      </c>
      <c r="F7" s="48"/>
      <c r="H7" s="37"/>
      <c r="I7" s="37"/>
      <c r="J7" s="58"/>
      <c r="K7" s="58"/>
      <c r="L7" s="58"/>
      <c r="M7" s="58"/>
      <c r="N7" s="37"/>
      <c r="O7" s="37"/>
      <c r="Q7" s="58"/>
      <c r="R7" s="37"/>
      <c r="S7" s="37"/>
      <c r="T7" s="37"/>
      <c r="U7" s="37"/>
      <c r="V7" s="37"/>
    </row>
    <row r="8" spans="1:22" ht="15" x14ac:dyDescent="0.25">
      <c r="A8" s="37"/>
      <c r="B8" s="40" t="s">
        <v>7</v>
      </c>
      <c r="C8" s="40">
        <f>COUNTIF(E17:E174,"Multifamily")/2</f>
        <v>7</v>
      </c>
      <c r="D8" s="64">
        <f>SUMIFS(L$17:L$174, $B$17:$B$174, "*Total", $E$17:$E$174,"Multifamily")</f>
        <v>973161533</v>
      </c>
      <c r="E8" s="64">
        <f>SUMIFS(M$17:M$174, $B$17:$B$174, "*Total", $E$17:$E$174,"Multifamily")</f>
        <v>1150734292</v>
      </c>
      <c r="F8" s="48"/>
      <c r="G8" s="37"/>
      <c r="H8" s="37"/>
      <c r="I8" s="37"/>
      <c r="J8" s="58"/>
      <c r="K8" s="58"/>
      <c r="L8" s="58"/>
      <c r="M8" s="58"/>
      <c r="N8" s="37"/>
      <c r="O8" s="37"/>
      <c r="Q8" s="37"/>
      <c r="R8" s="37"/>
      <c r="S8" s="37"/>
      <c r="T8" s="37"/>
      <c r="U8" s="37"/>
      <c r="V8" s="37"/>
    </row>
    <row r="9" spans="1:22" ht="15" x14ac:dyDescent="0.25">
      <c r="A9" s="37"/>
      <c r="B9" s="40" t="s">
        <v>8</v>
      </c>
      <c r="C9" s="40">
        <f>COUNTIF(E17:E174,"Reverse REMIC")/2</f>
        <v>2</v>
      </c>
      <c r="D9" s="64">
        <f>SUMIFS(L$17:L$174, $B$17:$B$174, "*Total", $E$17:$E$174,"Reverse REMIC")</f>
        <v>556070161</v>
      </c>
      <c r="E9" s="64">
        <f>SUMIFS(M$17:M$174, $B$17:$B$174, "*Total", $E$17:$E$174,"Reverse REMIC")</f>
        <v>681199430</v>
      </c>
      <c r="F9" s="48"/>
      <c r="G9" s="37"/>
      <c r="H9" s="37"/>
      <c r="I9" s="37"/>
      <c r="J9" s="37"/>
      <c r="K9" s="48"/>
      <c r="L9" s="58"/>
      <c r="M9" s="58"/>
      <c r="N9" s="37"/>
      <c r="O9" s="37"/>
      <c r="Q9" s="37"/>
      <c r="R9" s="37"/>
      <c r="S9" s="37"/>
      <c r="T9" s="37"/>
      <c r="U9" s="37"/>
      <c r="V9" s="37"/>
    </row>
    <row r="10" spans="1:22" ht="15.75" thickBot="1" x14ac:dyDescent="0.3">
      <c r="A10" s="37"/>
      <c r="B10" s="43" t="s">
        <v>9</v>
      </c>
      <c r="C10" s="43">
        <f>SUM(C7:C9)</f>
        <v>20</v>
      </c>
      <c r="D10" s="44">
        <f>SUM(D7:D9)</f>
        <v>16953111782.200001</v>
      </c>
      <c r="E10" s="44">
        <f>SUM(E7:E9)</f>
        <v>18083901059</v>
      </c>
      <c r="F10" s="48"/>
      <c r="G10" s="37"/>
      <c r="H10" s="37"/>
      <c r="I10" s="37"/>
      <c r="J10" s="37"/>
      <c r="K10" s="48"/>
      <c r="L10" s="58"/>
      <c r="M10" s="58"/>
      <c r="N10" s="37"/>
      <c r="O10" s="37"/>
      <c r="P10" s="37"/>
      <c r="Q10" s="37"/>
      <c r="R10" s="37"/>
      <c r="S10" s="37"/>
      <c r="T10" s="37"/>
      <c r="U10" s="37"/>
      <c r="V10" s="37"/>
    </row>
    <row r="11" spans="1:22" ht="15" x14ac:dyDescent="0.25">
      <c r="A11" s="37"/>
      <c r="B11" s="37"/>
      <c r="C11" s="37"/>
      <c r="D11" s="37"/>
      <c r="E11" s="37"/>
      <c r="F11" s="48"/>
      <c r="G11" s="48"/>
      <c r="H11" s="53"/>
      <c r="I11" s="48"/>
      <c r="J11" s="48"/>
      <c r="K11" s="48"/>
      <c r="L11" s="58"/>
      <c r="M11" s="58"/>
      <c r="N11" s="37"/>
      <c r="O11" s="37"/>
      <c r="P11" s="37"/>
      <c r="Q11" s="37"/>
      <c r="R11" s="37"/>
      <c r="S11" s="37"/>
      <c r="T11" s="37"/>
      <c r="U11" s="37"/>
      <c r="V11" s="37"/>
    </row>
    <row r="12" spans="1:22" ht="15" x14ac:dyDescent="0.25">
      <c r="A12" s="37"/>
      <c r="B12" s="37"/>
      <c r="C12" s="37"/>
      <c r="D12" s="37"/>
      <c r="E12" s="37"/>
      <c r="F12" s="48"/>
      <c r="G12" s="48"/>
      <c r="H12" s="53"/>
      <c r="I12" s="48"/>
      <c r="J12" s="48"/>
      <c r="K12" s="48"/>
      <c r="L12" s="58"/>
      <c r="M12" s="58"/>
      <c r="N12" s="37"/>
      <c r="O12" s="37"/>
      <c r="P12" s="37"/>
      <c r="Q12" s="37"/>
      <c r="R12" s="37"/>
      <c r="S12" s="37"/>
      <c r="T12" s="37"/>
      <c r="U12" s="37"/>
      <c r="V12" s="37"/>
    </row>
    <row r="13" spans="1:22" ht="15" x14ac:dyDescent="0.25">
      <c r="A13" s="37"/>
      <c r="B13" s="37"/>
      <c r="C13" s="37"/>
      <c r="D13" s="37"/>
      <c r="E13" s="37"/>
      <c r="F13" s="48"/>
      <c r="G13" s="48"/>
      <c r="H13" s="53"/>
      <c r="I13" s="48"/>
      <c r="J13" s="48"/>
      <c r="K13" s="48"/>
      <c r="L13" s="58"/>
      <c r="M13" s="58"/>
      <c r="N13" s="37"/>
      <c r="O13" s="37"/>
      <c r="P13" s="37"/>
      <c r="Q13" s="37"/>
      <c r="R13" s="37"/>
      <c r="S13" s="37"/>
      <c r="T13" s="37"/>
      <c r="U13" s="37"/>
      <c r="V13" s="37"/>
    </row>
    <row r="14" spans="1:22" ht="15.75" x14ac:dyDescent="0.25">
      <c r="A14" s="37"/>
      <c r="B14" s="38" t="s">
        <v>10</v>
      </c>
      <c r="C14" s="37"/>
      <c r="D14" s="37"/>
      <c r="E14" s="37"/>
      <c r="F14" s="48"/>
      <c r="G14" s="48"/>
      <c r="H14" s="53"/>
      <c r="I14" s="48"/>
      <c r="J14" s="48"/>
      <c r="K14" s="48"/>
      <c r="L14" s="58"/>
      <c r="M14" s="58"/>
      <c r="N14" s="38"/>
      <c r="O14" s="37"/>
      <c r="P14" s="37"/>
      <c r="Q14" s="37"/>
      <c r="R14" s="37"/>
      <c r="S14" s="37"/>
      <c r="T14" s="37"/>
      <c r="U14" s="37"/>
      <c r="V14" s="37"/>
    </row>
    <row r="15" spans="1:22" ht="15" x14ac:dyDescent="0.25">
      <c r="A15" s="37"/>
      <c r="B15" s="37"/>
      <c r="C15" s="37"/>
      <c r="D15" s="37"/>
      <c r="E15" s="37"/>
      <c r="F15" s="48"/>
      <c r="G15" s="48"/>
      <c r="H15" s="53"/>
      <c r="I15" s="48"/>
      <c r="J15" s="48"/>
      <c r="K15" s="48"/>
      <c r="L15" s="58"/>
      <c r="M15" s="58"/>
      <c r="N15" s="37"/>
      <c r="O15" s="37"/>
      <c r="P15" s="37"/>
      <c r="Q15" s="37"/>
      <c r="R15" s="37"/>
      <c r="S15" s="37"/>
      <c r="T15" s="37"/>
      <c r="U15" s="37"/>
      <c r="V15" s="37"/>
    </row>
    <row r="16" spans="1:22" ht="47.25" x14ac:dyDescent="0.25">
      <c r="A16" s="37"/>
      <c r="B16" s="45" t="s">
        <v>11</v>
      </c>
      <c r="C16" s="45" t="s">
        <v>12</v>
      </c>
      <c r="D16" s="45" t="s">
        <v>13</v>
      </c>
      <c r="E16" s="45" t="s">
        <v>2</v>
      </c>
      <c r="F16" s="49" t="s">
        <v>14</v>
      </c>
      <c r="G16" s="49" t="s">
        <v>15</v>
      </c>
      <c r="H16" s="54" t="s">
        <v>16</v>
      </c>
      <c r="I16" s="49" t="s">
        <v>17</v>
      </c>
      <c r="J16" s="49" t="s">
        <v>18</v>
      </c>
      <c r="K16" s="49" t="s">
        <v>19</v>
      </c>
      <c r="L16" s="63" t="s">
        <v>4</v>
      </c>
      <c r="M16" s="63" t="s">
        <v>5</v>
      </c>
      <c r="N16" s="37"/>
      <c r="O16" s="37"/>
      <c r="P16" s="37"/>
      <c r="Q16" s="37"/>
      <c r="R16" s="37"/>
      <c r="S16" s="37"/>
      <c r="T16" s="37"/>
      <c r="U16" s="37"/>
      <c r="V16" s="37"/>
    </row>
    <row r="17" spans="1:22" ht="15" x14ac:dyDescent="0.25">
      <c r="A17" s="37"/>
      <c r="B17" s="37" t="s">
        <v>225</v>
      </c>
      <c r="C17" s="37" t="s">
        <v>26</v>
      </c>
      <c r="D17" s="37" t="s">
        <v>21</v>
      </c>
      <c r="E17" s="75" t="s">
        <v>6</v>
      </c>
      <c r="F17" s="48">
        <v>1</v>
      </c>
      <c r="G17" s="48" t="s">
        <v>28</v>
      </c>
      <c r="H17" s="53">
        <v>5.5</v>
      </c>
      <c r="I17" s="76">
        <v>30</v>
      </c>
      <c r="J17" s="48" t="s">
        <v>270</v>
      </c>
      <c r="K17" s="48" t="s">
        <v>30</v>
      </c>
      <c r="L17" s="58">
        <v>400000002</v>
      </c>
      <c r="M17" s="58">
        <v>100000000</v>
      </c>
      <c r="N17" s="37"/>
      <c r="O17" s="66"/>
      <c r="P17" s="37"/>
      <c r="Q17" s="37"/>
      <c r="R17" s="37"/>
      <c r="S17" s="37"/>
      <c r="T17" s="37"/>
      <c r="U17" s="37"/>
      <c r="V17" s="37"/>
    </row>
    <row r="18" spans="1:22" ht="15" x14ac:dyDescent="0.25">
      <c r="A18" s="37"/>
      <c r="B18" s="37"/>
      <c r="C18" s="37"/>
      <c r="D18" s="37"/>
      <c r="E18" s="75"/>
      <c r="F18" s="48">
        <v>2</v>
      </c>
      <c r="G18" s="48" t="s">
        <v>28</v>
      </c>
      <c r="H18" s="53">
        <v>6.5</v>
      </c>
      <c r="I18" s="76">
        <v>30</v>
      </c>
      <c r="J18" s="48" t="s">
        <v>271</v>
      </c>
      <c r="K18" s="48" t="s">
        <v>36</v>
      </c>
      <c r="L18" s="58">
        <v>88500702</v>
      </c>
      <c r="M18" s="58">
        <v>66375526</v>
      </c>
      <c r="N18" s="37"/>
      <c r="O18" s="66"/>
      <c r="P18" s="37"/>
      <c r="Q18" s="37"/>
      <c r="R18" s="37"/>
      <c r="S18" s="37"/>
      <c r="T18" s="37"/>
      <c r="U18" s="37"/>
      <c r="V18" s="37"/>
    </row>
    <row r="19" spans="1:22" ht="15" x14ac:dyDescent="0.25">
      <c r="A19" s="37"/>
      <c r="B19" s="37"/>
      <c r="C19" s="37"/>
      <c r="D19" s="37"/>
      <c r="E19" s="75"/>
      <c r="F19" s="48">
        <v>3</v>
      </c>
      <c r="G19" s="48" t="s">
        <v>28</v>
      </c>
      <c r="H19" s="53">
        <v>5.5</v>
      </c>
      <c r="I19" s="76">
        <v>30</v>
      </c>
      <c r="J19" s="48" t="s">
        <v>39</v>
      </c>
      <c r="K19" s="48" t="s">
        <v>30</v>
      </c>
      <c r="L19" s="58">
        <v>281537629</v>
      </c>
      <c r="M19" s="58">
        <v>112615051</v>
      </c>
      <c r="N19" s="37"/>
      <c r="O19" s="66"/>
      <c r="P19" s="37"/>
      <c r="Q19" s="37"/>
      <c r="R19" s="37"/>
      <c r="S19" s="37"/>
      <c r="T19" s="37"/>
      <c r="U19" s="37"/>
      <c r="V19" s="37"/>
    </row>
    <row r="20" spans="1:22" ht="15" x14ac:dyDescent="0.25">
      <c r="A20" s="37"/>
      <c r="B20" s="37"/>
      <c r="C20" s="37"/>
      <c r="D20" s="37"/>
      <c r="E20" s="75"/>
      <c r="F20" s="48">
        <v>4</v>
      </c>
      <c r="G20" s="48" t="s">
        <v>28</v>
      </c>
      <c r="H20" s="53">
        <v>6</v>
      </c>
      <c r="I20" s="76">
        <v>30</v>
      </c>
      <c r="J20" s="48" t="s">
        <v>39</v>
      </c>
      <c r="K20" s="48" t="s">
        <v>30</v>
      </c>
      <c r="L20" s="58">
        <v>78029570</v>
      </c>
      <c r="M20" s="58">
        <v>52019713</v>
      </c>
      <c r="N20" s="37"/>
      <c r="O20" s="66"/>
      <c r="P20" s="37"/>
      <c r="Q20" s="37"/>
      <c r="R20" s="37"/>
      <c r="S20" s="37"/>
      <c r="T20" s="37"/>
      <c r="U20" s="37"/>
      <c r="V20" s="37"/>
    </row>
    <row r="21" spans="1:22" ht="15" x14ac:dyDescent="0.25">
      <c r="A21" s="37"/>
      <c r="B21" s="37"/>
      <c r="C21" s="37"/>
      <c r="D21" s="37"/>
      <c r="E21" s="75"/>
      <c r="F21" s="48">
        <v>5</v>
      </c>
      <c r="G21" s="48" t="s">
        <v>28</v>
      </c>
      <c r="H21" s="53">
        <v>5.5</v>
      </c>
      <c r="I21" s="76">
        <v>30</v>
      </c>
      <c r="J21" s="48" t="s">
        <v>39</v>
      </c>
      <c r="K21" s="48" t="s">
        <v>30</v>
      </c>
      <c r="L21" s="58">
        <v>73417052</v>
      </c>
      <c r="M21" s="58">
        <v>41952601</v>
      </c>
      <c r="N21" s="37"/>
      <c r="O21" s="66"/>
      <c r="P21" s="37"/>
      <c r="Q21" s="37"/>
      <c r="R21" s="37"/>
      <c r="S21" s="37"/>
      <c r="T21" s="37"/>
      <c r="U21" s="37"/>
      <c r="V21" s="37"/>
    </row>
    <row r="22" spans="1:22" ht="15" x14ac:dyDescent="0.25">
      <c r="A22" s="37"/>
      <c r="B22" s="37"/>
      <c r="C22" s="37"/>
      <c r="D22" s="37"/>
      <c r="E22" s="75"/>
      <c r="F22" s="48">
        <v>6</v>
      </c>
      <c r="G22" s="48" t="s">
        <v>28</v>
      </c>
      <c r="H22" s="53">
        <v>7</v>
      </c>
      <c r="I22" s="76">
        <v>30</v>
      </c>
      <c r="J22" s="48" t="s">
        <v>31</v>
      </c>
      <c r="K22" s="48" t="s">
        <v>32</v>
      </c>
      <c r="L22" s="58">
        <v>109453110</v>
      </c>
      <c r="M22" s="58">
        <v>109453110</v>
      </c>
      <c r="N22" s="37"/>
      <c r="O22" s="66"/>
      <c r="P22" s="37"/>
      <c r="Q22" s="37"/>
      <c r="R22" s="37"/>
      <c r="S22" s="37"/>
      <c r="T22" s="37"/>
      <c r="U22" s="37"/>
      <c r="V22" s="37"/>
    </row>
    <row r="23" spans="1:22" ht="15" x14ac:dyDescent="0.25">
      <c r="A23" s="37"/>
      <c r="B23" s="37"/>
      <c r="C23" s="37"/>
      <c r="D23" s="37"/>
      <c r="E23" s="75"/>
      <c r="F23" s="48">
        <v>7</v>
      </c>
      <c r="G23" s="48" t="s">
        <v>28</v>
      </c>
      <c r="H23" s="53">
        <v>5</v>
      </c>
      <c r="I23" s="76">
        <v>30</v>
      </c>
      <c r="J23" s="48" t="s">
        <v>31</v>
      </c>
      <c r="K23" s="48" t="s">
        <v>253</v>
      </c>
      <c r="L23" s="58">
        <v>155750000</v>
      </c>
      <c r="M23" s="58">
        <v>0</v>
      </c>
      <c r="N23" s="37"/>
      <c r="O23" s="66"/>
      <c r="P23" s="37"/>
      <c r="Q23" s="37"/>
      <c r="R23" s="37"/>
      <c r="S23" s="37"/>
      <c r="T23" s="37"/>
      <c r="U23" s="37"/>
      <c r="V23" s="37"/>
    </row>
    <row r="24" spans="1:22" ht="15" x14ac:dyDescent="0.25">
      <c r="A24" s="37"/>
      <c r="B24" s="37"/>
      <c r="C24" s="37"/>
      <c r="D24" s="37"/>
      <c r="E24" s="75"/>
      <c r="F24" s="48">
        <v>8</v>
      </c>
      <c r="G24" s="48" t="s">
        <v>28</v>
      </c>
      <c r="H24" s="53">
        <v>6.5</v>
      </c>
      <c r="I24" s="76">
        <v>40</v>
      </c>
      <c r="J24" s="48" t="s">
        <v>272</v>
      </c>
      <c r="K24" s="48" t="s">
        <v>273</v>
      </c>
      <c r="L24" s="58">
        <v>201500000</v>
      </c>
      <c r="M24" s="58">
        <v>201500000</v>
      </c>
      <c r="N24" s="37"/>
      <c r="O24" s="66"/>
      <c r="P24" s="37"/>
      <c r="Q24" s="37"/>
      <c r="R24" s="37"/>
      <c r="S24" s="37"/>
      <c r="T24" s="37"/>
      <c r="U24" s="37"/>
      <c r="V24" s="37"/>
    </row>
    <row r="25" spans="1:22" ht="15" x14ac:dyDescent="0.25">
      <c r="A25" s="37"/>
      <c r="B25" s="37"/>
      <c r="C25" s="37"/>
      <c r="D25" s="37"/>
      <c r="E25" s="75"/>
      <c r="F25" s="48">
        <v>9</v>
      </c>
      <c r="G25" s="48" t="s">
        <v>28</v>
      </c>
      <c r="H25" s="53">
        <v>6</v>
      </c>
      <c r="I25" s="76">
        <v>30</v>
      </c>
      <c r="J25" s="48" t="s">
        <v>39</v>
      </c>
      <c r="K25" s="48" t="s">
        <v>30</v>
      </c>
      <c r="L25" s="58">
        <v>335015089</v>
      </c>
      <c r="M25" s="58">
        <v>167507544</v>
      </c>
      <c r="N25" s="37"/>
      <c r="O25" s="66"/>
      <c r="P25" s="37"/>
      <c r="Q25" s="37"/>
      <c r="R25" s="37"/>
      <c r="S25" s="37"/>
      <c r="T25" s="37"/>
      <c r="U25" s="37"/>
      <c r="V25" s="37"/>
    </row>
    <row r="26" spans="1:22" ht="15" x14ac:dyDescent="0.25">
      <c r="A26" s="37"/>
      <c r="B26" s="37"/>
      <c r="C26" s="37"/>
      <c r="D26" s="37"/>
      <c r="E26" s="75"/>
      <c r="F26" s="48">
        <v>10</v>
      </c>
      <c r="G26" s="48" t="s">
        <v>28</v>
      </c>
      <c r="H26" s="53">
        <v>6</v>
      </c>
      <c r="I26" s="76">
        <v>30</v>
      </c>
      <c r="J26" s="48" t="s">
        <v>31</v>
      </c>
      <c r="K26" s="48" t="s">
        <v>254</v>
      </c>
      <c r="L26" s="58">
        <v>100000000</v>
      </c>
      <c r="M26" s="58">
        <v>100000000</v>
      </c>
      <c r="N26" s="37"/>
      <c r="O26" s="66"/>
      <c r="P26" s="37"/>
      <c r="Q26" s="37"/>
      <c r="R26" s="37"/>
      <c r="S26" s="37"/>
      <c r="T26" s="37"/>
      <c r="U26" s="37"/>
      <c r="V26" s="37"/>
    </row>
    <row r="27" spans="1:22" ht="15" x14ac:dyDescent="0.25">
      <c r="A27" s="37"/>
      <c r="B27" s="37"/>
      <c r="C27" s="37"/>
      <c r="D27" s="37"/>
      <c r="E27" s="75"/>
      <c r="F27" s="48">
        <v>11</v>
      </c>
      <c r="G27" s="48" t="s">
        <v>28</v>
      </c>
      <c r="H27" s="53">
        <v>6</v>
      </c>
      <c r="I27" s="76">
        <v>30</v>
      </c>
      <c r="J27" s="48" t="s">
        <v>39</v>
      </c>
      <c r="K27" s="48" t="s">
        <v>30</v>
      </c>
      <c r="L27" s="58">
        <v>205890079</v>
      </c>
      <c r="M27" s="58">
        <v>137260052</v>
      </c>
      <c r="N27" s="37"/>
      <c r="Q27" s="37"/>
      <c r="R27" s="37"/>
      <c r="S27" s="37"/>
      <c r="T27" s="37"/>
      <c r="U27" s="37"/>
      <c r="V27" s="37"/>
    </row>
    <row r="28" spans="1:22" ht="15" x14ac:dyDescent="0.25">
      <c r="A28" s="37"/>
      <c r="B28" s="37"/>
      <c r="C28" s="37"/>
      <c r="D28" s="37"/>
      <c r="E28" s="75"/>
      <c r="F28" s="48">
        <v>12</v>
      </c>
      <c r="G28" s="48" t="s">
        <v>28</v>
      </c>
      <c r="H28" s="53">
        <v>6</v>
      </c>
      <c r="I28" s="76">
        <v>30</v>
      </c>
      <c r="J28" s="48" t="s">
        <v>39</v>
      </c>
      <c r="K28" s="48" t="s">
        <v>30</v>
      </c>
      <c r="L28" s="58">
        <v>450000000</v>
      </c>
      <c r="M28" s="58">
        <v>300000000</v>
      </c>
      <c r="N28" s="37"/>
      <c r="O28" s="66"/>
      <c r="P28" s="37"/>
      <c r="Q28" s="37"/>
      <c r="R28" s="37"/>
      <c r="S28" s="37"/>
      <c r="T28" s="37"/>
      <c r="U28" s="37"/>
      <c r="V28" s="37"/>
    </row>
    <row r="29" spans="1:22" ht="15" x14ac:dyDescent="0.25">
      <c r="A29" s="37"/>
      <c r="B29" s="37"/>
      <c r="C29" s="37"/>
      <c r="D29" s="37"/>
      <c r="E29" s="75"/>
      <c r="F29" s="48">
        <v>13</v>
      </c>
      <c r="G29" s="48" t="s">
        <v>28</v>
      </c>
      <c r="H29" s="53">
        <v>7</v>
      </c>
      <c r="I29" s="76">
        <v>30</v>
      </c>
      <c r="J29" s="48" t="s">
        <v>31</v>
      </c>
      <c r="K29" s="48" t="s">
        <v>32</v>
      </c>
      <c r="L29" s="58">
        <v>100000000</v>
      </c>
      <c r="M29" s="58">
        <v>100000000</v>
      </c>
      <c r="N29" s="37"/>
      <c r="O29" s="66"/>
      <c r="P29" s="37"/>
      <c r="Q29" s="37"/>
      <c r="R29" s="37"/>
      <c r="S29" s="37"/>
      <c r="T29" s="37"/>
      <c r="U29" s="37"/>
      <c r="V29" s="37"/>
    </row>
    <row r="30" spans="1:22" ht="15" x14ac:dyDescent="0.25">
      <c r="A30" s="37"/>
      <c r="B30" s="37"/>
      <c r="C30" s="37"/>
      <c r="D30" s="37"/>
      <c r="E30" s="75"/>
      <c r="F30" s="48">
        <v>14</v>
      </c>
      <c r="G30" s="48" t="s">
        <v>28</v>
      </c>
      <c r="H30" s="53">
        <v>6</v>
      </c>
      <c r="I30" s="76">
        <v>30</v>
      </c>
      <c r="J30" s="48" t="s">
        <v>31</v>
      </c>
      <c r="K30" s="48" t="s">
        <v>254</v>
      </c>
      <c r="L30" s="58">
        <v>56250000</v>
      </c>
      <c r="M30" s="58">
        <v>56250000</v>
      </c>
      <c r="N30" s="37"/>
      <c r="O30" s="66"/>
      <c r="P30" s="37"/>
      <c r="Q30" s="37"/>
      <c r="R30" s="37"/>
      <c r="S30" s="37"/>
      <c r="T30" s="37"/>
      <c r="U30" s="37"/>
      <c r="V30" s="37"/>
    </row>
    <row r="31" spans="1:22" ht="15" x14ac:dyDescent="0.25">
      <c r="A31" s="37"/>
      <c r="B31" s="37"/>
      <c r="C31" s="37"/>
      <c r="D31" s="37"/>
      <c r="E31" s="75"/>
      <c r="F31" s="48">
        <v>15</v>
      </c>
      <c r="G31" s="48" t="s">
        <v>28</v>
      </c>
      <c r="H31" s="53">
        <v>7</v>
      </c>
      <c r="I31" s="76">
        <v>30</v>
      </c>
      <c r="J31" s="48" t="s">
        <v>31</v>
      </c>
      <c r="K31" s="48" t="s">
        <v>32</v>
      </c>
      <c r="L31" s="58">
        <v>37818434</v>
      </c>
      <c r="M31" s="58">
        <v>37818434</v>
      </c>
      <c r="N31" s="37"/>
      <c r="O31" s="66"/>
      <c r="P31" s="37"/>
      <c r="Q31" s="37"/>
      <c r="R31" s="37"/>
      <c r="S31" s="37"/>
      <c r="T31" s="37"/>
      <c r="U31" s="37"/>
      <c r="V31" s="37"/>
    </row>
    <row r="32" spans="1:22" ht="15" x14ac:dyDescent="0.25">
      <c r="A32" s="37"/>
      <c r="B32" s="37"/>
      <c r="C32" s="37"/>
      <c r="D32" s="37"/>
      <c r="E32" s="75"/>
      <c r="F32" s="48">
        <v>16</v>
      </c>
      <c r="G32" s="48" t="s">
        <v>27</v>
      </c>
      <c r="H32" s="53" t="s">
        <v>22</v>
      </c>
      <c r="I32" s="76" t="s">
        <v>22</v>
      </c>
      <c r="J32" s="48" t="s">
        <v>23</v>
      </c>
      <c r="K32" s="48" t="s">
        <v>53</v>
      </c>
      <c r="L32" s="58">
        <v>0</v>
      </c>
      <c r="M32" s="58">
        <v>22466296</v>
      </c>
      <c r="N32" s="37"/>
      <c r="O32" s="66"/>
      <c r="P32" s="37"/>
      <c r="Q32" s="37"/>
      <c r="R32" s="37"/>
      <c r="S32" s="37"/>
      <c r="T32" s="37"/>
      <c r="U32" s="37"/>
      <c r="V32" s="37"/>
    </row>
    <row r="33" spans="1:22" ht="15" x14ac:dyDescent="0.25">
      <c r="A33" s="37"/>
      <c r="B33" s="46" t="str">
        <f>B17 &amp; " Total"</f>
        <v>2025-060 Total</v>
      </c>
      <c r="C33" s="46" t="s">
        <v>25</v>
      </c>
      <c r="D33" s="46" t="s">
        <v>25</v>
      </c>
      <c r="E33" s="65" t="str">
        <f>E17</f>
        <v>Single Family</v>
      </c>
      <c r="F33" s="50" t="s">
        <v>25</v>
      </c>
      <c r="G33" s="51" t="s">
        <v>25</v>
      </c>
      <c r="H33" s="55" t="s">
        <v>25</v>
      </c>
      <c r="I33" s="86" t="s">
        <v>25</v>
      </c>
      <c r="J33" s="51" t="s">
        <v>25</v>
      </c>
      <c r="K33" s="51" t="s">
        <v>25</v>
      </c>
      <c r="L33" s="60">
        <f>SUM(L17:L32)</f>
        <v>2673161667</v>
      </c>
      <c r="M33" s="60">
        <f>SUM(M17:M32)</f>
        <v>1605218327</v>
      </c>
      <c r="N33" s="37"/>
      <c r="O33" s="66"/>
      <c r="P33" s="37"/>
      <c r="Q33" s="37"/>
      <c r="R33" s="37"/>
      <c r="S33" s="37"/>
      <c r="T33" s="37"/>
      <c r="U33" s="37"/>
      <c r="V33" s="37"/>
    </row>
    <row r="34" spans="1:22" ht="15" x14ac:dyDescent="0.25">
      <c r="A34" s="37"/>
      <c r="B34" s="37" t="s">
        <v>226</v>
      </c>
      <c r="C34" s="37" t="s">
        <v>67</v>
      </c>
      <c r="D34" s="37" t="s">
        <v>21</v>
      </c>
      <c r="E34" s="75" t="s">
        <v>6</v>
      </c>
      <c r="F34" s="48">
        <v>1</v>
      </c>
      <c r="G34" s="48" t="s">
        <v>28</v>
      </c>
      <c r="H34" s="53">
        <v>7</v>
      </c>
      <c r="I34" s="76">
        <v>40</v>
      </c>
      <c r="J34" s="48" t="s">
        <v>31</v>
      </c>
      <c r="K34" s="48" t="s">
        <v>32</v>
      </c>
      <c r="L34" s="58">
        <v>100706289</v>
      </c>
      <c r="M34" s="58">
        <v>100706289</v>
      </c>
      <c r="N34" s="66"/>
      <c r="O34" s="66"/>
      <c r="P34" s="37"/>
      <c r="Q34" s="37"/>
      <c r="R34" s="37"/>
      <c r="S34" s="37"/>
      <c r="T34" s="37"/>
      <c r="U34" s="37"/>
      <c r="V34" s="37"/>
    </row>
    <row r="35" spans="1:22" ht="15" x14ac:dyDescent="0.25">
      <c r="A35" s="37"/>
      <c r="B35" s="37"/>
      <c r="C35" s="37"/>
      <c r="D35" s="37"/>
      <c r="E35" s="75"/>
      <c r="F35" s="48">
        <v>2</v>
      </c>
      <c r="G35" s="48" t="s">
        <v>28</v>
      </c>
      <c r="H35" s="53">
        <v>6</v>
      </c>
      <c r="I35" s="76">
        <v>30</v>
      </c>
      <c r="J35" s="48" t="s">
        <v>39</v>
      </c>
      <c r="K35" s="48" t="s">
        <v>44</v>
      </c>
      <c r="L35" s="58">
        <v>250000000</v>
      </c>
      <c r="M35" s="58">
        <v>150000000</v>
      </c>
      <c r="N35" s="66"/>
      <c r="O35" s="66"/>
      <c r="P35" s="37"/>
      <c r="Q35" s="37"/>
      <c r="R35" s="37"/>
      <c r="S35" s="37"/>
      <c r="T35" s="37"/>
      <c r="U35" s="37"/>
      <c r="V35" s="37"/>
    </row>
    <row r="36" spans="1:22" ht="15" x14ac:dyDescent="0.25">
      <c r="A36" s="37"/>
      <c r="B36" s="37"/>
      <c r="C36" s="37"/>
      <c r="D36" s="37"/>
      <c r="E36" s="75"/>
      <c r="F36" s="48">
        <v>3</v>
      </c>
      <c r="G36" s="48" t="s">
        <v>28</v>
      </c>
      <c r="H36" s="53">
        <v>6.5</v>
      </c>
      <c r="I36" s="76">
        <v>30</v>
      </c>
      <c r="J36" s="48" t="s">
        <v>31</v>
      </c>
      <c r="K36" s="48" t="s">
        <v>32</v>
      </c>
      <c r="L36" s="58">
        <v>78954475</v>
      </c>
      <c r="M36" s="58">
        <v>78954475</v>
      </c>
      <c r="N36" s="66"/>
      <c r="O36" s="66"/>
      <c r="P36" s="37"/>
      <c r="Q36" s="37"/>
      <c r="R36" s="37"/>
      <c r="S36" s="37"/>
      <c r="T36" s="37"/>
      <c r="U36" s="37"/>
      <c r="V36" s="37"/>
    </row>
    <row r="37" spans="1:22" ht="15" x14ac:dyDescent="0.25">
      <c r="A37" s="37"/>
      <c r="B37" s="37"/>
      <c r="C37" s="37"/>
      <c r="D37" s="37"/>
      <c r="E37" s="75"/>
      <c r="F37" s="48">
        <v>4</v>
      </c>
      <c r="G37" s="48" t="s">
        <v>28</v>
      </c>
      <c r="H37" s="53">
        <v>6</v>
      </c>
      <c r="I37" s="76">
        <v>30</v>
      </c>
      <c r="J37" s="48" t="s">
        <v>39</v>
      </c>
      <c r="K37" s="48" t="s">
        <v>44</v>
      </c>
      <c r="L37" s="58">
        <v>271493862</v>
      </c>
      <c r="M37" s="58">
        <v>135746931</v>
      </c>
      <c r="N37" s="66"/>
      <c r="O37" s="66"/>
      <c r="P37" s="37"/>
      <c r="Q37" s="37"/>
      <c r="R37" s="37"/>
      <c r="S37" s="37"/>
      <c r="T37" s="37"/>
      <c r="U37" s="37"/>
      <c r="V37" s="37"/>
    </row>
    <row r="38" spans="1:22" ht="15" x14ac:dyDescent="0.25">
      <c r="A38" s="37"/>
      <c r="B38" s="37"/>
      <c r="C38" s="37"/>
      <c r="D38" s="37"/>
      <c r="E38" s="75"/>
      <c r="F38" s="48">
        <v>5</v>
      </c>
      <c r="G38" s="48" t="s">
        <v>28</v>
      </c>
      <c r="H38" s="53">
        <v>7</v>
      </c>
      <c r="I38" s="76">
        <v>30</v>
      </c>
      <c r="J38" s="48" t="s">
        <v>49</v>
      </c>
      <c r="K38" s="48" t="s">
        <v>34</v>
      </c>
      <c r="L38" s="58">
        <v>20927527</v>
      </c>
      <c r="M38" s="58" t="s">
        <v>51</v>
      </c>
      <c r="N38" s="66"/>
      <c r="O38" s="66"/>
      <c r="P38" s="37"/>
      <c r="Q38" s="37"/>
      <c r="R38" s="37"/>
      <c r="S38" s="37"/>
      <c r="T38" s="37"/>
      <c r="U38" s="37"/>
      <c r="V38" s="37"/>
    </row>
    <row r="39" spans="1:22" ht="15" x14ac:dyDescent="0.25">
      <c r="A39" s="37"/>
      <c r="B39" s="37"/>
      <c r="C39" s="37"/>
      <c r="D39" s="37"/>
      <c r="E39" s="75"/>
      <c r="F39" s="48">
        <v>6</v>
      </c>
      <c r="G39" s="48" t="s">
        <v>28</v>
      </c>
      <c r="H39" s="53">
        <v>2.5</v>
      </c>
      <c r="I39" s="76">
        <v>30</v>
      </c>
      <c r="J39" s="48" t="s">
        <v>33</v>
      </c>
      <c r="K39" s="48" t="s">
        <v>34</v>
      </c>
      <c r="L39" s="58">
        <v>27515936</v>
      </c>
      <c r="M39" s="58" t="s">
        <v>51</v>
      </c>
      <c r="N39" s="66"/>
      <c r="O39" s="66"/>
      <c r="P39" s="37"/>
      <c r="Q39" s="37"/>
      <c r="R39" s="37"/>
      <c r="S39" s="37"/>
      <c r="T39" s="37"/>
      <c r="U39" s="37"/>
      <c r="V39" s="37"/>
    </row>
    <row r="40" spans="1:22" ht="15" x14ac:dyDescent="0.25">
      <c r="A40" s="37"/>
      <c r="B40" s="37"/>
      <c r="C40" s="37"/>
      <c r="D40" s="37"/>
      <c r="E40" s="75"/>
      <c r="F40" s="48">
        <v>7</v>
      </c>
      <c r="G40" s="48" t="s">
        <v>28</v>
      </c>
      <c r="H40" s="53">
        <v>6.5</v>
      </c>
      <c r="I40" s="76">
        <v>40</v>
      </c>
      <c r="J40" s="48" t="s">
        <v>31</v>
      </c>
      <c r="K40" s="48" t="s">
        <v>35</v>
      </c>
      <c r="L40" s="58">
        <v>93951520</v>
      </c>
      <c r="M40" s="58">
        <v>93951520</v>
      </c>
      <c r="N40" s="66"/>
      <c r="O40" s="66"/>
      <c r="P40" s="37"/>
      <c r="Q40" s="37"/>
      <c r="R40" s="37"/>
      <c r="S40" s="37"/>
      <c r="T40" s="37"/>
      <c r="U40" s="37"/>
      <c r="V40" s="37"/>
    </row>
    <row r="41" spans="1:22" ht="15" x14ac:dyDescent="0.25">
      <c r="A41" s="37"/>
      <c r="B41" s="37"/>
      <c r="C41" s="37"/>
      <c r="D41" s="37"/>
      <c r="E41" s="75"/>
      <c r="F41" s="48">
        <v>8</v>
      </c>
      <c r="G41" s="48" t="s">
        <v>28</v>
      </c>
      <c r="H41" s="53">
        <v>3</v>
      </c>
      <c r="I41" s="76">
        <v>30</v>
      </c>
      <c r="J41" s="48" t="s">
        <v>33</v>
      </c>
      <c r="K41" s="48" t="s">
        <v>34</v>
      </c>
      <c r="L41" s="58">
        <v>14906157</v>
      </c>
      <c r="M41" s="58" t="s">
        <v>51</v>
      </c>
      <c r="N41" s="66"/>
      <c r="O41" s="66"/>
      <c r="P41" s="37"/>
      <c r="Q41" s="37"/>
      <c r="R41" s="37"/>
      <c r="S41" s="37"/>
      <c r="T41" s="37"/>
      <c r="U41" s="37"/>
      <c r="V41" s="37"/>
    </row>
    <row r="42" spans="1:22" ht="15" x14ac:dyDescent="0.25">
      <c r="A42" s="37"/>
      <c r="B42" s="46" t="str">
        <f>B34 &amp; " Total"</f>
        <v>2025-061 Total</v>
      </c>
      <c r="C42" s="46" t="s">
        <v>25</v>
      </c>
      <c r="D42" s="46" t="s">
        <v>25</v>
      </c>
      <c r="E42" s="65" t="str">
        <f>E34</f>
        <v>Single Family</v>
      </c>
      <c r="F42" s="50" t="s">
        <v>25</v>
      </c>
      <c r="G42" s="51" t="s">
        <v>25</v>
      </c>
      <c r="H42" s="55" t="s">
        <v>25</v>
      </c>
      <c r="I42" s="86" t="s">
        <v>25</v>
      </c>
      <c r="J42" s="51" t="s">
        <v>25</v>
      </c>
      <c r="K42" s="51" t="s">
        <v>25</v>
      </c>
      <c r="L42" s="60">
        <f>SUM(L34:L41)</f>
        <v>858455766</v>
      </c>
      <c r="M42" s="60">
        <f>SUM(M34:M41)</f>
        <v>559359215</v>
      </c>
      <c r="N42" s="37"/>
      <c r="O42" s="66"/>
      <c r="P42" s="37"/>
      <c r="Q42" s="37"/>
      <c r="R42" s="37"/>
      <c r="S42" s="37"/>
      <c r="T42" s="37"/>
      <c r="U42" s="37"/>
      <c r="V42" s="37"/>
    </row>
    <row r="43" spans="1:22" ht="15" x14ac:dyDescent="0.25">
      <c r="A43" s="37"/>
      <c r="B43" s="37" t="s">
        <v>227</v>
      </c>
      <c r="C43" s="37" t="s">
        <v>50</v>
      </c>
      <c r="D43" s="37" t="s">
        <v>21</v>
      </c>
      <c r="E43" s="75" t="s">
        <v>6</v>
      </c>
      <c r="F43" s="48">
        <v>1</v>
      </c>
      <c r="G43" s="48" t="s">
        <v>28</v>
      </c>
      <c r="H43" s="53">
        <v>7</v>
      </c>
      <c r="I43" s="76">
        <v>30</v>
      </c>
      <c r="J43" s="48" t="s">
        <v>39</v>
      </c>
      <c r="K43" s="48" t="s">
        <v>44</v>
      </c>
      <c r="L43" s="58">
        <v>180000001</v>
      </c>
      <c r="M43" s="58">
        <v>135000000</v>
      </c>
      <c r="N43" s="37"/>
      <c r="O43" s="66"/>
      <c r="P43" s="37"/>
      <c r="Q43" s="37"/>
      <c r="R43" s="37"/>
      <c r="S43" s="37"/>
      <c r="T43" s="37"/>
      <c r="U43" s="37"/>
      <c r="V43" s="37"/>
    </row>
    <row r="44" spans="1:22" ht="15" x14ac:dyDescent="0.25">
      <c r="A44" s="37"/>
      <c r="B44" s="37"/>
      <c r="C44" s="37"/>
      <c r="D44" s="37"/>
      <c r="E44" s="75"/>
      <c r="F44" s="48">
        <v>2</v>
      </c>
      <c r="G44" s="48" t="s">
        <v>27</v>
      </c>
      <c r="H44" s="53" t="s">
        <v>22</v>
      </c>
      <c r="I44" s="53" t="s">
        <v>22</v>
      </c>
      <c r="J44" s="48" t="s">
        <v>23</v>
      </c>
      <c r="K44" s="48" t="s">
        <v>38</v>
      </c>
      <c r="L44" s="58" t="s">
        <v>51</v>
      </c>
      <c r="M44" s="58">
        <v>56866245</v>
      </c>
      <c r="N44" s="37"/>
      <c r="O44" s="66"/>
      <c r="P44" s="37"/>
      <c r="Q44" s="37"/>
      <c r="R44" s="37"/>
      <c r="S44" s="37"/>
      <c r="T44" s="37"/>
      <c r="U44" s="37"/>
      <c r="V44" s="37"/>
    </row>
    <row r="45" spans="1:22" ht="15" x14ac:dyDescent="0.25">
      <c r="A45" s="37"/>
      <c r="B45" s="37"/>
      <c r="C45" s="37"/>
      <c r="D45" s="37"/>
      <c r="E45" s="75"/>
      <c r="F45" s="48">
        <v>3</v>
      </c>
      <c r="G45" s="48" t="s">
        <v>28</v>
      </c>
      <c r="H45" s="53">
        <v>6</v>
      </c>
      <c r="I45" s="76">
        <v>30</v>
      </c>
      <c r="J45" s="48" t="s">
        <v>31</v>
      </c>
      <c r="K45" s="48" t="s">
        <v>35</v>
      </c>
      <c r="L45" s="58">
        <v>200000000</v>
      </c>
      <c r="M45" s="58">
        <v>200000000</v>
      </c>
      <c r="N45" s="37"/>
      <c r="O45" s="37"/>
      <c r="P45" s="37"/>
      <c r="Q45" s="37"/>
      <c r="R45" s="37"/>
      <c r="S45" s="37"/>
      <c r="T45" s="37"/>
      <c r="U45" s="37"/>
      <c r="V45" s="37"/>
    </row>
    <row r="46" spans="1:22" ht="15" x14ac:dyDescent="0.25">
      <c r="A46" s="37"/>
      <c r="B46" s="37"/>
      <c r="C46" s="37"/>
      <c r="D46" s="37"/>
      <c r="E46" s="75"/>
      <c r="F46" s="48">
        <v>4</v>
      </c>
      <c r="G46" s="48" t="s">
        <v>28</v>
      </c>
      <c r="H46" s="53">
        <v>6</v>
      </c>
      <c r="I46" s="76">
        <v>30</v>
      </c>
      <c r="J46" s="48" t="s">
        <v>31</v>
      </c>
      <c r="K46" s="48" t="s">
        <v>32</v>
      </c>
      <c r="L46" s="58">
        <v>50000000</v>
      </c>
      <c r="M46" s="58">
        <v>50000000</v>
      </c>
      <c r="N46" s="37"/>
      <c r="O46" s="37"/>
      <c r="P46" s="37"/>
      <c r="Q46" s="37"/>
      <c r="R46" s="37"/>
      <c r="S46" s="37"/>
      <c r="T46" s="37"/>
      <c r="U46" s="37"/>
      <c r="V46" s="37"/>
    </row>
    <row r="47" spans="1:22" ht="15" x14ac:dyDescent="0.25">
      <c r="A47" s="37"/>
      <c r="B47" s="37"/>
      <c r="C47" s="37"/>
      <c r="D47" s="37"/>
      <c r="E47" s="75"/>
      <c r="F47" s="48">
        <v>5</v>
      </c>
      <c r="G47" s="48" t="s">
        <v>28</v>
      </c>
      <c r="H47" s="53">
        <v>5.5</v>
      </c>
      <c r="I47" s="76">
        <v>30</v>
      </c>
      <c r="J47" s="48" t="s">
        <v>31</v>
      </c>
      <c r="K47" s="48" t="s">
        <v>48</v>
      </c>
      <c r="L47" s="58">
        <v>20000000</v>
      </c>
      <c r="M47" s="58" t="s">
        <v>51</v>
      </c>
      <c r="N47" s="37"/>
      <c r="O47" s="37"/>
      <c r="P47" s="37"/>
      <c r="Q47" s="37"/>
      <c r="R47" s="37"/>
      <c r="S47" s="37"/>
      <c r="T47" s="37"/>
      <c r="U47" s="37"/>
      <c r="V47" s="37"/>
    </row>
    <row r="48" spans="1:22" ht="15" x14ac:dyDescent="0.25">
      <c r="A48" s="37"/>
      <c r="B48" s="37"/>
      <c r="C48" s="37"/>
      <c r="D48" s="37"/>
      <c r="E48" s="75"/>
      <c r="F48" s="48">
        <v>6</v>
      </c>
      <c r="G48" s="48" t="s">
        <v>28</v>
      </c>
      <c r="H48" s="53">
        <v>7</v>
      </c>
      <c r="I48" s="76">
        <v>30</v>
      </c>
      <c r="J48" s="48" t="s">
        <v>266</v>
      </c>
      <c r="K48" s="48" t="s">
        <v>36</v>
      </c>
      <c r="L48" s="58">
        <v>127500000</v>
      </c>
      <c r="M48" s="58">
        <v>85000000</v>
      </c>
      <c r="N48" s="37"/>
      <c r="O48" s="37"/>
      <c r="P48" s="37"/>
      <c r="Q48" s="37"/>
      <c r="R48" s="37"/>
      <c r="S48" s="37"/>
      <c r="T48" s="37"/>
      <c r="U48" s="37"/>
      <c r="V48" s="37"/>
    </row>
    <row r="49" spans="1:22" ht="15" x14ac:dyDescent="0.25">
      <c r="A49" s="37"/>
      <c r="B49" s="37"/>
      <c r="C49" s="37"/>
      <c r="D49" s="37"/>
      <c r="E49" s="75"/>
      <c r="F49" s="48">
        <v>7</v>
      </c>
      <c r="G49" s="48" t="s">
        <v>28</v>
      </c>
      <c r="H49" s="53">
        <v>6</v>
      </c>
      <c r="I49" s="76">
        <v>30</v>
      </c>
      <c r="J49" s="48" t="s">
        <v>31</v>
      </c>
      <c r="K49" s="48" t="s">
        <v>32</v>
      </c>
      <c r="L49" s="58">
        <v>101000000</v>
      </c>
      <c r="M49" s="58">
        <v>101000000</v>
      </c>
      <c r="N49" s="37"/>
      <c r="O49" s="37"/>
      <c r="P49" s="37"/>
      <c r="Q49" s="37"/>
      <c r="R49" s="37"/>
      <c r="S49" s="37"/>
      <c r="T49" s="37"/>
      <c r="U49" s="37"/>
      <c r="V49" s="37"/>
    </row>
    <row r="50" spans="1:22" ht="15" x14ac:dyDescent="0.25">
      <c r="A50" s="37"/>
      <c r="B50" s="37"/>
      <c r="C50" s="37"/>
      <c r="D50" s="37"/>
      <c r="E50" s="75"/>
      <c r="F50" s="48">
        <v>8</v>
      </c>
      <c r="G50" s="48" t="s">
        <v>28</v>
      </c>
      <c r="H50" s="53">
        <v>6</v>
      </c>
      <c r="I50" s="76">
        <v>30</v>
      </c>
      <c r="J50" s="48" t="s">
        <v>31</v>
      </c>
      <c r="K50" s="48" t="s">
        <v>35</v>
      </c>
      <c r="L50" s="58">
        <v>116666667</v>
      </c>
      <c r="M50" s="58">
        <v>116666667</v>
      </c>
      <c r="N50" s="37"/>
      <c r="O50" s="37"/>
      <c r="P50" s="37"/>
      <c r="Q50" s="37"/>
      <c r="R50" s="37"/>
      <c r="S50" s="37"/>
      <c r="T50" s="37"/>
      <c r="U50" s="37"/>
      <c r="V50" s="37"/>
    </row>
    <row r="51" spans="1:22" ht="15" x14ac:dyDescent="0.25">
      <c r="A51" s="37"/>
      <c r="B51" s="37"/>
      <c r="C51" s="37"/>
      <c r="D51" s="37"/>
      <c r="E51" s="75"/>
      <c r="F51" s="48">
        <v>9</v>
      </c>
      <c r="G51" s="48" t="s">
        <v>28</v>
      </c>
      <c r="H51" s="53">
        <v>6.5</v>
      </c>
      <c r="I51" s="76">
        <v>40</v>
      </c>
      <c r="J51" s="48" t="s">
        <v>268</v>
      </c>
      <c r="K51" s="48" t="s">
        <v>44</v>
      </c>
      <c r="L51" s="58">
        <v>31789291</v>
      </c>
      <c r="M51" s="58">
        <v>31026636</v>
      </c>
      <c r="N51" s="37"/>
      <c r="O51" s="37"/>
      <c r="P51" s="37"/>
      <c r="Q51" s="37"/>
      <c r="R51" s="37"/>
      <c r="S51" s="37"/>
      <c r="T51" s="37"/>
      <c r="U51" s="37"/>
      <c r="V51" s="37"/>
    </row>
    <row r="52" spans="1:22" ht="15" x14ac:dyDescent="0.25">
      <c r="A52" s="37"/>
      <c r="B52" s="37"/>
      <c r="C52" s="37"/>
      <c r="D52" s="37"/>
      <c r="E52" s="75"/>
      <c r="F52" s="48">
        <v>10</v>
      </c>
      <c r="G52" s="48" t="s">
        <v>28</v>
      </c>
      <c r="H52" s="53">
        <v>5.5</v>
      </c>
      <c r="I52" s="76">
        <v>30</v>
      </c>
      <c r="J52" s="48" t="s">
        <v>31</v>
      </c>
      <c r="K52" s="48" t="s">
        <v>48</v>
      </c>
      <c r="L52" s="58">
        <v>10000000</v>
      </c>
      <c r="M52" s="58" t="s">
        <v>51</v>
      </c>
      <c r="N52" s="37"/>
      <c r="O52" s="37"/>
      <c r="P52" s="37"/>
      <c r="Q52" s="37"/>
      <c r="R52" s="37"/>
      <c r="S52" s="37"/>
      <c r="T52" s="37"/>
      <c r="U52" s="37"/>
      <c r="V52" s="37"/>
    </row>
    <row r="53" spans="1:22" ht="15" x14ac:dyDescent="0.25">
      <c r="A53" s="37"/>
      <c r="B53" s="37"/>
      <c r="C53" s="37"/>
      <c r="D53" s="37"/>
      <c r="E53" s="75"/>
      <c r="F53" s="48">
        <v>11</v>
      </c>
      <c r="G53" s="48" t="s">
        <v>28</v>
      </c>
      <c r="H53" s="53">
        <v>7.5</v>
      </c>
      <c r="I53" s="76">
        <v>30</v>
      </c>
      <c r="J53" s="48" t="s">
        <v>31</v>
      </c>
      <c r="K53" s="48" t="s">
        <v>32</v>
      </c>
      <c r="L53" s="58">
        <v>50000000</v>
      </c>
      <c r="M53" s="58">
        <v>50000000</v>
      </c>
      <c r="N53" s="37"/>
      <c r="O53" s="37"/>
      <c r="P53" s="37"/>
      <c r="Q53" s="37"/>
      <c r="R53" s="37"/>
      <c r="S53" s="37"/>
      <c r="T53" s="37"/>
      <c r="U53" s="37"/>
      <c r="V53" s="37"/>
    </row>
    <row r="54" spans="1:22" ht="15" x14ac:dyDescent="0.25">
      <c r="A54" s="37"/>
      <c r="B54" s="37"/>
      <c r="C54" s="37"/>
      <c r="D54" s="37"/>
      <c r="E54" s="75"/>
      <c r="F54" s="48">
        <v>12</v>
      </c>
      <c r="G54" s="48" t="s">
        <v>28</v>
      </c>
      <c r="H54" s="53">
        <v>6</v>
      </c>
      <c r="I54" s="76">
        <v>30</v>
      </c>
      <c r="J54" s="48" t="s">
        <v>31</v>
      </c>
      <c r="K54" s="48" t="s">
        <v>32</v>
      </c>
      <c r="L54" s="58">
        <v>50000000</v>
      </c>
      <c r="M54" s="58">
        <v>50000000</v>
      </c>
      <c r="N54" s="37"/>
      <c r="O54" s="37"/>
      <c r="P54" s="37"/>
      <c r="Q54" s="37"/>
      <c r="R54" s="37"/>
      <c r="S54" s="37"/>
      <c r="T54" s="37"/>
      <c r="U54" s="37"/>
      <c r="V54" s="37"/>
    </row>
    <row r="55" spans="1:22" ht="15" x14ac:dyDescent="0.25">
      <c r="A55" s="37"/>
      <c r="B55" s="37"/>
      <c r="C55" s="37"/>
      <c r="D55" s="37"/>
      <c r="E55" s="75"/>
      <c r="F55" s="48">
        <v>13</v>
      </c>
      <c r="G55" s="48" t="s">
        <v>28</v>
      </c>
      <c r="H55" s="53">
        <v>6</v>
      </c>
      <c r="I55" s="76">
        <v>30</v>
      </c>
      <c r="J55" s="48" t="s">
        <v>31</v>
      </c>
      <c r="K55" s="48" t="s">
        <v>48</v>
      </c>
      <c r="L55" s="58">
        <v>10000000</v>
      </c>
      <c r="M55" s="58" t="s">
        <v>51</v>
      </c>
      <c r="N55" s="37"/>
      <c r="O55" s="37"/>
      <c r="P55" s="37"/>
      <c r="Q55" s="37"/>
      <c r="R55" s="37"/>
      <c r="S55" s="37"/>
      <c r="T55" s="37"/>
      <c r="U55" s="37"/>
      <c r="V55" s="37"/>
    </row>
    <row r="56" spans="1:22" ht="15" x14ac:dyDescent="0.25">
      <c r="A56" s="37"/>
      <c r="B56" s="37"/>
      <c r="C56" s="37"/>
      <c r="D56" s="37"/>
      <c r="E56" s="75"/>
      <c r="F56" s="48">
        <v>14</v>
      </c>
      <c r="G56" s="48" t="s">
        <v>27</v>
      </c>
      <c r="H56" s="53" t="s">
        <v>22</v>
      </c>
      <c r="I56" s="53" t="s">
        <v>22</v>
      </c>
      <c r="J56" s="48" t="s">
        <v>269</v>
      </c>
      <c r="K56" s="48" t="s">
        <v>264</v>
      </c>
      <c r="L56" s="58">
        <v>66000000</v>
      </c>
      <c r="M56" s="58" t="s">
        <v>51</v>
      </c>
      <c r="N56" s="37"/>
      <c r="O56" s="37"/>
      <c r="P56" s="37"/>
      <c r="Q56" s="37"/>
      <c r="R56" s="37"/>
      <c r="S56" s="37"/>
      <c r="T56" s="37"/>
      <c r="U56" s="37"/>
      <c r="V56" s="37"/>
    </row>
    <row r="57" spans="1:22" ht="15" x14ac:dyDescent="0.25">
      <c r="A57" s="37"/>
      <c r="B57" s="37"/>
      <c r="C57" s="37"/>
      <c r="D57" s="37"/>
      <c r="E57" s="75"/>
      <c r="F57" s="48">
        <v>15</v>
      </c>
      <c r="G57" s="48" t="s">
        <v>27</v>
      </c>
      <c r="H57" s="53" t="s">
        <v>22</v>
      </c>
      <c r="I57" s="53" t="s">
        <v>22</v>
      </c>
      <c r="J57" s="48" t="s">
        <v>23</v>
      </c>
      <c r="K57" s="48" t="s">
        <v>53</v>
      </c>
      <c r="L57" s="58" t="s">
        <v>51</v>
      </c>
      <c r="M57" s="58">
        <v>69186733</v>
      </c>
      <c r="N57" s="37"/>
      <c r="O57" s="37"/>
      <c r="P57" s="37"/>
      <c r="Q57" s="37"/>
      <c r="R57" s="37"/>
      <c r="S57" s="37"/>
      <c r="T57" s="37"/>
      <c r="U57" s="37"/>
      <c r="V57" s="37"/>
    </row>
    <row r="58" spans="1:22" ht="15" x14ac:dyDescent="0.25">
      <c r="A58" s="37"/>
      <c r="B58" s="37"/>
      <c r="C58" s="37"/>
      <c r="D58" s="37"/>
      <c r="E58" s="75"/>
      <c r="F58" s="48">
        <v>16</v>
      </c>
      <c r="G58" s="48" t="s">
        <v>28</v>
      </c>
      <c r="H58" s="53">
        <v>7</v>
      </c>
      <c r="I58" s="76">
        <v>40</v>
      </c>
      <c r="J58" s="48" t="s">
        <v>31</v>
      </c>
      <c r="K58" s="48" t="s">
        <v>32</v>
      </c>
      <c r="L58" s="58">
        <v>75000000</v>
      </c>
      <c r="M58" s="58">
        <v>75000000</v>
      </c>
      <c r="N58" s="37"/>
      <c r="O58" s="37"/>
      <c r="P58" s="37"/>
      <c r="Q58" s="37"/>
      <c r="R58" s="37"/>
      <c r="S58" s="37"/>
      <c r="T58" s="37"/>
      <c r="U58" s="37"/>
      <c r="V58" s="37"/>
    </row>
    <row r="59" spans="1:22" ht="15" x14ac:dyDescent="0.25">
      <c r="A59" s="37"/>
      <c r="B59" s="46" t="str">
        <f>B43 &amp; " Total"</f>
        <v>2025-062 Total</v>
      </c>
      <c r="C59" s="46" t="s">
        <v>25</v>
      </c>
      <c r="D59" s="46" t="s">
        <v>25</v>
      </c>
      <c r="E59" s="65" t="str">
        <f>E43</f>
        <v>Single Family</v>
      </c>
      <c r="F59" s="50" t="s">
        <v>25</v>
      </c>
      <c r="G59" s="51" t="s">
        <v>25</v>
      </c>
      <c r="H59" s="55" t="s">
        <v>25</v>
      </c>
      <c r="I59" s="51" t="s">
        <v>25</v>
      </c>
      <c r="J59" s="51" t="s">
        <v>25</v>
      </c>
      <c r="K59" s="51" t="s">
        <v>25</v>
      </c>
      <c r="L59" s="60">
        <f>SUM(L43:L58)</f>
        <v>1087955959</v>
      </c>
      <c r="M59" s="60">
        <f>SUM(M43:M58)</f>
        <v>1019746281</v>
      </c>
      <c r="N59" s="37"/>
      <c r="O59" s="66"/>
      <c r="P59" s="37"/>
      <c r="Q59" s="37"/>
      <c r="R59" s="37"/>
      <c r="S59" s="37"/>
      <c r="T59" s="37"/>
      <c r="U59" s="37"/>
      <c r="V59" s="37"/>
    </row>
    <row r="60" spans="1:22" ht="15" x14ac:dyDescent="0.25">
      <c r="A60" s="37"/>
      <c r="B60" s="37" t="s">
        <v>228</v>
      </c>
      <c r="C60" s="37" t="s">
        <v>54</v>
      </c>
      <c r="D60" s="37" t="s">
        <v>21</v>
      </c>
      <c r="E60" s="75" t="s">
        <v>6</v>
      </c>
      <c r="F60" s="48">
        <v>1</v>
      </c>
      <c r="G60" s="48" t="s">
        <v>28</v>
      </c>
      <c r="H60" s="53">
        <v>7.5</v>
      </c>
      <c r="I60" s="76">
        <v>30</v>
      </c>
      <c r="J60" s="48" t="s">
        <v>262</v>
      </c>
      <c r="K60" s="48" t="s">
        <v>44</v>
      </c>
      <c r="L60" s="58">
        <v>109668912</v>
      </c>
      <c r="M60" s="58">
        <v>91390760</v>
      </c>
      <c r="N60" s="66"/>
      <c r="O60" s="66"/>
      <c r="P60" s="37"/>
      <c r="Q60" s="37"/>
      <c r="R60" s="37"/>
      <c r="S60" s="37"/>
      <c r="T60" s="37"/>
      <c r="U60" s="37"/>
      <c r="V60" s="37"/>
    </row>
    <row r="61" spans="1:22" ht="15" x14ac:dyDescent="0.25">
      <c r="A61" s="37"/>
      <c r="B61" s="37"/>
      <c r="C61" s="37"/>
      <c r="D61" s="37"/>
      <c r="E61" s="75"/>
      <c r="F61" s="48">
        <v>2</v>
      </c>
      <c r="G61" s="48" t="s">
        <v>41</v>
      </c>
      <c r="H61" s="53">
        <v>3</v>
      </c>
      <c r="I61" s="76">
        <v>30</v>
      </c>
      <c r="J61" s="48" t="s">
        <v>33</v>
      </c>
      <c r="K61" s="48" t="s">
        <v>34</v>
      </c>
      <c r="L61" s="58">
        <v>25968359</v>
      </c>
      <c r="M61" s="58">
        <v>0</v>
      </c>
      <c r="N61" s="66"/>
      <c r="O61" s="66"/>
      <c r="P61" s="37"/>
      <c r="Q61" s="37"/>
      <c r="R61" s="37"/>
      <c r="S61" s="37"/>
      <c r="T61" s="37"/>
      <c r="U61" s="37"/>
      <c r="V61" s="37"/>
    </row>
    <row r="62" spans="1:22" ht="15" x14ac:dyDescent="0.25">
      <c r="A62" s="37"/>
      <c r="B62" s="37"/>
      <c r="C62" s="37"/>
      <c r="D62" s="37"/>
      <c r="E62" s="75"/>
      <c r="F62" s="48">
        <v>3</v>
      </c>
      <c r="G62" s="48" t="s">
        <v>28</v>
      </c>
      <c r="H62" s="53">
        <v>3</v>
      </c>
      <c r="I62" s="76">
        <v>30</v>
      </c>
      <c r="J62" s="48" t="s">
        <v>33</v>
      </c>
      <c r="K62" s="48" t="s">
        <v>34</v>
      </c>
      <c r="L62" s="58">
        <v>58304208</v>
      </c>
      <c r="M62" s="58">
        <v>0</v>
      </c>
      <c r="N62" s="66"/>
      <c r="O62" s="66"/>
      <c r="P62" s="37"/>
      <c r="Q62" s="37"/>
      <c r="R62" s="37"/>
      <c r="S62" s="37"/>
      <c r="T62" s="37"/>
      <c r="U62" s="37"/>
      <c r="V62" s="37"/>
    </row>
    <row r="63" spans="1:22" ht="15" x14ac:dyDescent="0.25">
      <c r="A63" s="37"/>
      <c r="B63" s="37"/>
      <c r="C63" s="37"/>
      <c r="D63" s="37"/>
      <c r="E63" s="75"/>
      <c r="F63" s="48">
        <v>4</v>
      </c>
      <c r="G63" s="48" t="s">
        <v>28</v>
      </c>
      <c r="H63" s="53">
        <v>6.5</v>
      </c>
      <c r="I63" s="76">
        <v>30</v>
      </c>
      <c r="J63" s="48" t="s">
        <v>31</v>
      </c>
      <c r="K63" s="48" t="s">
        <v>36</v>
      </c>
      <c r="L63" s="58">
        <v>112500000</v>
      </c>
      <c r="M63" s="58">
        <v>62500000</v>
      </c>
      <c r="N63" s="66"/>
      <c r="O63" s="66"/>
      <c r="P63" s="37"/>
      <c r="Q63" s="37"/>
      <c r="R63" s="37"/>
      <c r="S63" s="37"/>
      <c r="T63" s="37"/>
      <c r="U63" s="37"/>
      <c r="V63" s="37"/>
    </row>
    <row r="64" spans="1:22" ht="15" x14ac:dyDescent="0.25">
      <c r="A64" s="37"/>
      <c r="B64" s="37"/>
      <c r="C64" s="37"/>
      <c r="D64" s="37"/>
      <c r="E64" s="75"/>
      <c r="F64" s="48">
        <v>5</v>
      </c>
      <c r="G64" s="48" t="s">
        <v>28</v>
      </c>
      <c r="H64" s="53">
        <v>6</v>
      </c>
      <c r="I64" s="76">
        <v>30</v>
      </c>
      <c r="J64" s="48" t="s">
        <v>31</v>
      </c>
      <c r="K64" s="48" t="s">
        <v>32</v>
      </c>
      <c r="L64" s="58">
        <v>125000000</v>
      </c>
      <c r="M64" s="58">
        <v>100000000</v>
      </c>
      <c r="N64" s="66"/>
      <c r="O64" s="66"/>
      <c r="P64" s="37"/>
      <c r="Q64" s="37"/>
      <c r="R64" s="37"/>
      <c r="S64" s="37"/>
      <c r="T64" s="37"/>
      <c r="U64" s="37"/>
      <c r="V64" s="37"/>
    </row>
    <row r="65" spans="1:22" ht="15" x14ac:dyDescent="0.25">
      <c r="A65" s="37"/>
      <c r="B65" s="37"/>
      <c r="C65" s="37"/>
      <c r="D65" s="37"/>
      <c r="E65" s="75"/>
      <c r="F65" s="48">
        <v>6</v>
      </c>
      <c r="G65" s="48" t="s">
        <v>28</v>
      </c>
      <c r="H65" s="53">
        <v>6</v>
      </c>
      <c r="I65" s="76">
        <v>30</v>
      </c>
      <c r="J65" s="48" t="s">
        <v>256</v>
      </c>
      <c r="K65" s="48" t="s">
        <v>258</v>
      </c>
      <c r="L65" s="58">
        <v>140000000</v>
      </c>
      <c r="M65" s="58">
        <v>140000000</v>
      </c>
      <c r="N65" s="66"/>
      <c r="O65" s="66"/>
      <c r="P65" s="37"/>
      <c r="Q65" s="37"/>
      <c r="R65" s="37"/>
      <c r="S65" s="37"/>
      <c r="T65" s="37"/>
      <c r="U65" s="37"/>
      <c r="V65" s="37"/>
    </row>
    <row r="66" spans="1:22" ht="15" x14ac:dyDescent="0.25">
      <c r="A66" s="37"/>
      <c r="B66" s="37"/>
      <c r="C66" s="37"/>
      <c r="D66" s="37"/>
      <c r="E66" s="75"/>
      <c r="F66" s="48">
        <v>7</v>
      </c>
      <c r="G66" s="48" t="s">
        <v>28</v>
      </c>
      <c r="H66" s="53">
        <v>6</v>
      </c>
      <c r="I66" s="76">
        <v>30</v>
      </c>
      <c r="J66" s="48" t="s">
        <v>31</v>
      </c>
      <c r="K66" s="48" t="s">
        <v>36</v>
      </c>
      <c r="L66" s="58">
        <v>125000000</v>
      </c>
      <c r="M66" s="58">
        <v>75000000</v>
      </c>
      <c r="N66" s="66"/>
      <c r="O66" s="66"/>
      <c r="P66" s="37"/>
      <c r="Q66" s="37"/>
      <c r="R66" s="37"/>
      <c r="S66" s="37"/>
      <c r="T66" s="37"/>
      <c r="U66" s="37"/>
      <c r="V66" s="37"/>
    </row>
    <row r="67" spans="1:22" ht="15" x14ac:dyDescent="0.25">
      <c r="A67" s="37"/>
      <c r="B67" s="37"/>
      <c r="C67" s="37"/>
      <c r="D67" s="37"/>
      <c r="E67" s="75"/>
      <c r="F67" s="48">
        <v>8</v>
      </c>
      <c r="G67" s="48" t="s">
        <v>28</v>
      </c>
      <c r="H67" s="53">
        <v>6</v>
      </c>
      <c r="I67" s="76">
        <v>30</v>
      </c>
      <c r="J67" s="48" t="s">
        <v>31</v>
      </c>
      <c r="K67" s="48" t="s">
        <v>258</v>
      </c>
      <c r="L67" s="58">
        <v>35000000</v>
      </c>
      <c r="M67" s="58">
        <v>35000000</v>
      </c>
      <c r="N67" s="66"/>
      <c r="O67" s="66"/>
      <c r="P67" s="37"/>
      <c r="Q67" s="37"/>
      <c r="R67" s="37"/>
      <c r="S67" s="37"/>
      <c r="T67" s="37"/>
      <c r="U67" s="37"/>
      <c r="V67" s="37"/>
    </row>
    <row r="68" spans="1:22" ht="15" x14ac:dyDescent="0.25">
      <c r="A68" s="37"/>
      <c r="B68" s="37"/>
      <c r="C68" s="37"/>
      <c r="D68" s="37"/>
      <c r="E68" s="75"/>
      <c r="F68" s="48">
        <v>9</v>
      </c>
      <c r="G68" s="48" t="s">
        <v>28</v>
      </c>
      <c r="H68" s="53">
        <v>6.5</v>
      </c>
      <c r="I68" s="76">
        <v>30</v>
      </c>
      <c r="J68" s="48" t="s">
        <v>31</v>
      </c>
      <c r="K68" s="48" t="s">
        <v>32</v>
      </c>
      <c r="L68" s="58">
        <v>50000000</v>
      </c>
      <c r="M68" s="58">
        <v>50000000</v>
      </c>
      <c r="N68" s="66"/>
      <c r="O68" s="66"/>
      <c r="P68" s="37"/>
      <c r="Q68" s="37"/>
      <c r="R68" s="37"/>
      <c r="S68" s="37"/>
      <c r="T68" s="37"/>
      <c r="U68" s="37"/>
      <c r="V68" s="37"/>
    </row>
    <row r="69" spans="1:22" ht="15" x14ac:dyDescent="0.25">
      <c r="A69" s="37"/>
      <c r="B69" s="37"/>
      <c r="C69" s="37"/>
      <c r="D69" s="37"/>
      <c r="E69" s="75"/>
      <c r="F69" s="48">
        <v>10</v>
      </c>
      <c r="G69" s="48" t="s">
        <v>28</v>
      </c>
      <c r="H69" s="53">
        <v>6</v>
      </c>
      <c r="I69" s="76">
        <v>30</v>
      </c>
      <c r="J69" s="48" t="s">
        <v>31</v>
      </c>
      <c r="K69" s="48" t="s">
        <v>36</v>
      </c>
      <c r="L69" s="58">
        <v>225000000</v>
      </c>
      <c r="M69" s="58">
        <v>270000000</v>
      </c>
      <c r="N69" s="66"/>
      <c r="O69" s="66"/>
      <c r="P69" s="37"/>
      <c r="Q69" s="37"/>
      <c r="R69" s="37"/>
      <c r="S69" s="37"/>
      <c r="T69" s="37"/>
      <c r="U69" s="37"/>
      <c r="V69" s="37"/>
    </row>
    <row r="70" spans="1:22" ht="15" x14ac:dyDescent="0.25">
      <c r="A70" s="37"/>
      <c r="B70" s="37"/>
      <c r="C70" s="37"/>
      <c r="D70" s="37"/>
      <c r="E70" s="75"/>
      <c r="F70" s="48">
        <v>11</v>
      </c>
      <c r="G70" s="48" t="s">
        <v>57</v>
      </c>
      <c r="H70" s="89">
        <v>5.77644</v>
      </c>
      <c r="I70" s="90" t="s">
        <v>58</v>
      </c>
      <c r="J70" s="48" t="s">
        <v>31</v>
      </c>
      <c r="K70" s="48" t="s">
        <v>59</v>
      </c>
      <c r="L70" s="58">
        <v>4098827</v>
      </c>
      <c r="M70" s="58">
        <v>0</v>
      </c>
      <c r="N70" s="66"/>
      <c r="O70" s="66"/>
      <c r="P70" s="37"/>
      <c r="Q70" s="37"/>
      <c r="R70" s="37"/>
      <c r="S70" s="37"/>
      <c r="T70" s="37"/>
      <c r="U70" s="37"/>
      <c r="V70" s="37"/>
    </row>
    <row r="71" spans="1:22" ht="15" x14ac:dyDescent="0.25">
      <c r="A71" s="37"/>
      <c r="B71" s="37"/>
      <c r="C71" s="37"/>
      <c r="D71" s="37"/>
      <c r="E71" s="75"/>
      <c r="F71" s="48">
        <v>12</v>
      </c>
      <c r="G71" s="48" t="s">
        <v>28</v>
      </c>
      <c r="H71" s="53">
        <v>6.5</v>
      </c>
      <c r="I71" s="76">
        <v>30</v>
      </c>
      <c r="J71" s="48" t="s">
        <v>31</v>
      </c>
      <c r="K71" s="48" t="s">
        <v>32</v>
      </c>
      <c r="L71" s="58">
        <v>87160912</v>
      </c>
      <c r="M71" s="58">
        <v>261482736</v>
      </c>
      <c r="N71" s="66"/>
      <c r="O71" s="66"/>
      <c r="P71" s="37"/>
      <c r="Q71" s="37"/>
      <c r="R71" s="37"/>
      <c r="S71" s="37"/>
      <c r="T71" s="37"/>
      <c r="U71" s="37"/>
      <c r="V71" s="37"/>
    </row>
    <row r="72" spans="1:22" ht="15" x14ac:dyDescent="0.25">
      <c r="A72" s="37"/>
      <c r="B72" s="37"/>
      <c r="C72" s="37"/>
      <c r="D72" s="37"/>
      <c r="E72" s="75"/>
      <c r="F72" s="48">
        <v>13</v>
      </c>
      <c r="G72" s="48" t="s">
        <v>28</v>
      </c>
      <c r="H72" s="53">
        <v>6</v>
      </c>
      <c r="I72" s="76">
        <v>30</v>
      </c>
      <c r="J72" s="48" t="s">
        <v>33</v>
      </c>
      <c r="K72" s="48" t="s">
        <v>62</v>
      </c>
      <c r="L72" s="58">
        <v>24403832</v>
      </c>
      <c r="M72" s="58">
        <v>2083333</v>
      </c>
      <c r="N72" s="66"/>
      <c r="O72" s="66"/>
      <c r="P72" s="37"/>
      <c r="Q72" s="37"/>
      <c r="R72" s="37"/>
      <c r="S72" s="37"/>
      <c r="T72" s="37"/>
      <c r="U72" s="37"/>
      <c r="V72" s="37"/>
    </row>
    <row r="73" spans="1:22" ht="15" x14ac:dyDescent="0.25">
      <c r="A73" s="37"/>
      <c r="B73" s="37"/>
      <c r="C73" s="37"/>
      <c r="D73" s="37"/>
      <c r="E73" s="75"/>
      <c r="F73" s="48">
        <v>14</v>
      </c>
      <c r="G73" s="48" t="s">
        <v>28</v>
      </c>
      <c r="H73" s="53">
        <v>6</v>
      </c>
      <c r="I73" s="76">
        <v>30</v>
      </c>
      <c r="J73" s="48" t="s">
        <v>257</v>
      </c>
      <c r="K73" s="48" t="s">
        <v>62</v>
      </c>
      <c r="L73" s="58">
        <v>25806452</v>
      </c>
      <c r="M73" s="58">
        <v>1666666</v>
      </c>
      <c r="N73" s="66"/>
      <c r="O73" s="66"/>
      <c r="P73" s="37"/>
      <c r="Q73" s="37"/>
      <c r="R73" s="37"/>
      <c r="S73" s="37"/>
      <c r="T73" s="37"/>
      <c r="U73" s="37"/>
      <c r="V73" s="37"/>
    </row>
    <row r="74" spans="1:22" ht="15" x14ac:dyDescent="0.25">
      <c r="A74" s="37"/>
      <c r="B74" s="37"/>
      <c r="C74" s="37"/>
      <c r="D74" s="37"/>
      <c r="E74" s="75"/>
      <c r="F74" s="48">
        <v>15</v>
      </c>
      <c r="G74" s="48" t="s">
        <v>28</v>
      </c>
      <c r="H74" s="89">
        <v>4.0556099999999997</v>
      </c>
      <c r="I74" s="76">
        <v>30</v>
      </c>
      <c r="J74" s="48" t="s">
        <v>31</v>
      </c>
      <c r="K74" s="48" t="s">
        <v>59</v>
      </c>
      <c r="L74" s="58">
        <v>15356195</v>
      </c>
      <c r="M74" s="58">
        <v>0</v>
      </c>
      <c r="N74" s="66"/>
      <c r="O74" s="66"/>
      <c r="P74" s="37"/>
      <c r="Q74" s="37"/>
      <c r="R74" s="37"/>
      <c r="S74" s="37"/>
      <c r="T74" s="37"/>
      <c r="U74" s="37"/>
      <c r="V74" s="37"/>
    </row>
    <row r="75" spans="1:22" ht="15" x14ac:dyDescent="0.25">
      <c r="A75" s="37"/>
      <c r="B75" s="37"/>
      <c r="C75" s="37"/>
      <c r="D75" s="37"/>
      <c r="E75" s="75"/>
      <c r="F75" s="48">
        <v>16</v>
      </c>
      <c r="G75" s="48" t="s">
        <v>27</v>
      </c>
      <c r="H75" s="89" t="s">
        <v>22</v>
      </c>
      <c r="I75" s="76" t="s">
        <v>22</v>
      </c>
      <c r="J75" s="48" t="s">
        <v>47</v>
      </c>
      <c r="K75" s="48" t="s">
        <v>48</v>
      </c>
      <c r="L75" s="58">
        <v>33017679</v>
      </c>
      <c r="M75" s="58">
        <v>0</v>
      </c>
      <c r="N75" s="66"/>
      <c r="O75" s="66"/>
      <c r="P75" s="37"/>
      <c r="Q75" s="37"/>
      <c r="R75" s="37"/>
      <c r="S75" s="37"/>
      <c r="T75" s="37"/>
      <c r="U75" s="37"/>
      <c r="V75" s="37"/>
    </row>
    <row r="76" spans="1:22" ht="15" x14ac:dyDescent="0.25">
      <c r="A76" s="37"/>
      <c r="B76" s="37"/>
      <c r="C76" s="37"/>
      <c r="D76" s="37"/>
      <c r="E76" s="75"/>
      <c r="F76" s="48">
        <v>17</v>
      </c>
      <c r="G76" s="48" t="s">
        <v>28</v>
      </c>
      <c r="H76" s="53">
        <v>6</v>
      </c>
      <c r="I76" s="76">
        <v>30</v>
      </c>
      <c r="J76" s="48" t="s">
        <v>31</v>
      </c>
      <c r="K76" s="48" t="s">
        <v>258</v>
      </c>
      <c r="L76" s="58">
        <v>80000000</v>
      </c>
      <c r="M76" s="58">
        <v>80000000</v>
      </c>
      <c r="N76" s="66"/>
      <c r="O76" s="66"/>
      <c r="P76" s="37"/>
      <c r="Q76" s="37"/>
      <c r="R76" s="37"/>
      <c r="S76" s="37"/>
      <c r="T76" s="37"/>
      <c r="U76" s="37"/>
      <c r="V76" s="37"/>
    </row>
    <row r="77" spans="1:22" ht="15" x14ac:dyDescent="0.25">
      <c r="A77" s="37"/>
      <c r="B77" s="46" t="str">
        <f>B60 &amp; " Total"</f>
        <v>2025-063 Total</v>
      </c>
      <c r="C77" s="46" t="s">
        <v>25</v>
      </c>
      <c r="D77" s="46" t="s">
        <v>25</v>
      </c>
      <c r="E77" s="65" t="str">
        <f>E60</f>
        <v>Single Family</v>
      </c>
      <c r="F77" s="50" t="s">
        <v>25</v>
      </c>
      <c r="G77" s="51" t="s">
        <v>25</v>
      </c>
      <c r="H77" s="55" t="s">
        <v>25</v>
      </c>
      <c r="I77" s="51" t="s">
        <v>25</v>
      </c>
      <c r="J77" s="51" t="s">
        <v>25</v>
      </c>
      <c r="K77" s="51" t="s">
        <v>25</v>
      </c>
      <c r="L77" s="60">
        <f>SUM(L60:L76)</f>
        <v>1276285376</v>
      </c>
      <c r="M77" s="60">
        <f>SUM(M60:M76)</f>
        <v>1169123495</v>
      </c>
      <c r="N77" s="37"/>
      <c r="O77" s="66"/>
      <c r="P77" s="37"/>
      <c r="Q77" s="37"/>
      <c r="R77" s="37"/>
      <c r="S77" s="37"/>
      <c r="T77" s="37"/>
      <c r="U77" s="37"/>
      <c r="V77" s="37"/>
    </row>
    <row r="78" spans="1:22" ht="15" x14ac:dyDescent="0.25">
      <c r="A78" s="37"/>
      <c r="B78" s="37" t="s">
        <v>229</v>
      </c>
      <c r="C78" s="37" t="s">
        <v>63</v>
      </c>
      <c r="D78" s="37" t="s">
        <v>21</v>
      </c>
      <c r="E78" s="75" t="s">
        <v>6</v>
      </c>
      <c r="F78" s="48">
        <v>1</v>
      </c>
      <c r="G78" s="48" t="s">
        <v>28</v>
      </c>
      <c r="H78" s="53">
        <v>6</v>
      </c>
      <c r="I78" s="76">
        <v>30</v>
      </c>
      <c r="J78" s="48" t="s">
        <v>31</v>
      </c>
      <c r="K78" s="48" t="s">
        <v>35</v>
      </c>
      <c r="L78" s="58">
        <v>173333333</v>
      </c>
      <c r="M78" s="91">
        <v>213333333</v>
      </c>
      <c r="N78" s="37"/>
      <c r="O78" s="66"/>
      <c r="P78" s="37"/>
      <c r="Q78" s="37"/>
      <c r="R78" s="37"/>
      <c r="S78" s="37"/>
      <c r="T78" s="37"/>
      <c r="U78" s="37"/>
      <c r="V78" s="37"/>
    </row>
    <row r="79" spans="1:22" ht="15" x14ac:dyDescent="0.25">
      <c r="A79" s="37"/>
      <c r="B79" s="37"/>
      <c r="C79" s="37"/>
      <c r="D79" s="37"/>
      <c r="E79" s="75"/>
      <c r="F79" s="48">
        <v>2</v>
      </c>
      <c r="G79" s="48" t="s">
        <v>28</v>
      </c>
      <c r="H79" s="53">
        <v>6</v>
      </c>
      <c r="I79" s="76">
        <v>30</v>
      </c>
      <c r="J79" s="48" t="s">
        <v>31</v>
      </c>
      <c r="K79" s="48" t="s">
        <v>32</v>
      </c>
      <c r="L79" s="58">
        <v>100000000</v>
      </c>
      <c r="M79" s="91">
        <v>100000000</v>
      </c>
      <c r="N79" s="37"/>
      <c r="O79" s="66"/>
      <c r="P79" s="37"/>
      <c r="Q79" s="37"/>
      <c r="R79" s="37"/>
      <c r="S79" s="37"/>
      <c r="T79" s="37"/>
      <c r="U79" s="37"/>
      <c r="V79" s="37"/>
    </row>
    <row r="80" spans="1:22" ht="15" x14ac:dyDescent="0.25">
      <c r="A80" s="37"/>
      <c r="B80" s="37"/>
      <c r="C80" s="37"/>
      <c r="D80" s="37"/>
      <c r="E80" s="75"/>
      <c r="F80" s="48">
        <v>3</v>
      </c>
      <c r="G80" s="48" t="s">
        <v>28</v>
      </c>
      <c r="H80" s="53">
        <v>6</v>
      </c>
      <c r="I80" s="76">
        <v>30</v>
      </c>
      <c r="J80" s="48" t="s">
        <v>39</v>
      </c>
      <c r="K80" s="48" t="s">
        <v>44</v>
      </c>
      <c r="L80" s="58">
        <v>337500000</v>
      </c>
      <c r="M80" s="91">
        <v>225000000</v>
      </c>
      <c r="N80" s="37"/>
      <c r="O80" s="66"/>
      <c r="P80" s="37"/>
      <c r="Q80" s="37"/>
      <c r="R80" s="37"/>
      <c r="S80" s="37"/>
      <c r="T80" s="37"/>
      <c r="U80" s="37"/>
      <c r="V80" s="37"/>
    </row>
    <row r="81" spans="1:22" ht="15" x14ac:dyDescent="0.25">
      <c r="A81" s="37"/>
      <c r="B81" s="37"/>
      <c r="C81" s="37"/>
      <c r="D81" s="37"/>
      <c r="E81" s="75"/>
      <c r="F81" s="48">
        <v>4</v>
      </c>
      <c r="G81" s="48" t="s">
        <v>28</v>
      </c>
      <c r="H81" s="53">
        <v>5.5</v>
      </c>
      <c r="I81" s="76">
        <v>30</v>
      </c>
      <c r="J81" s="48" t="s">
        <v>39</v>
      </c>
      <c r="K81" s="48" t="s">
        <v>44</v>
      </c>
      <c r="L81" s="58">
        <v>255450394</v>
      </c>
      <c r="M81" s="91">
        <v>102725197</v>
      </c>
      <c r="N81" s="37"/>
      <c r="O81" s="66"/>
      <c r="P81" s="37"/>
      <c r="Q81" s="37"/>
      <c r="R81" s="37"/>
      <c r="S81" s="37"/>
      <c r="T81" s="37"/>
      <c r="U81" s="37"/>
      <c r="V81" s="37"/>
    </row>
    <row r="82" spans="1:22" ht="15" x14ac:dyDescent="0.25">
      <c r="A82" s="37"/>
      <c r="B82" s="37"/>
      <c r="C82" s="37"/>
      <c r="D82" s="37"/>
      <c r="E82" s="75"/>
      <c r="F82" s="48">
        <v>5</v>
      </c>
      <c r="G82" s="48" t="s">
        <v>28</v>
      </c>
      <c r="H82" s="53">
        <v>6</v>
      </c>
      <c r="I82" s="76">
        <v>30</v>
      </c>
      <c r="J82" s="48" t="s">
        <v>39</v>
      </c>
      <c r="K82" s="48" t="s">
        <v>44</v>
      </c>
      <c r="L82" s="58">
        <v>100000000</v>
      </c>
      <c r="M82" s="91">
        <v>50000000</v>
      </c>
      <c r="N82" s="37"/>
      <c r="O82" s="66"/>
      <c r="P82" s="37"/>
      <c r="Q82" s="37"/>
      <c r="R82" s="37"/>
      <c r="S82" s="37"/>
      <c r="T82" s="37"/>
      <c r="U82" s="37"/>
      <c r="V82" s="37"/>
    </row>
    <row r="83" spans="1:22" ht="15" x14ac:dyDescent="0.25">
      <c r="A83" s="37"/>
      <c r="B83" s="46" t="str">
        <f>B78 &amp; " Total"</f>
        <v>2025-064 Total</v>
      </c>
      <c r="C83" s="46" t="s">
        <v>25</v>
      </c>
      <c r="D83" s="46" t="s">
        <v>25</v>
      </c>
      <c r="E83" s="65" t="str">
        <f>E78</f>
        <v>Single Family</v>
      </c>
      <c r="F83" s="50" t="s">
        <v>25</v>
      </c>
      <c r="G83" s="51" t="s">
        <v>25</v>
      </c>
      <c r="H83" s="55" t="s">
        <v>25</v>
      </c>
      <c r="I83" s="86" t="s">
        <v>25</v>
      </c>
      <c r="J83" s="51" t="s">
        <v>25</v>
      </c>
      <c r="K83" s="51" t="s">
        <v>25</v>
      </c>
      <c r="L83" s="60">
        <f>SUM(L78:L82)</f>
        <v>966283727</v>
      </c>
      <c r="M83" s="60">
        <f>SUM(M78:M82)</f>
        <v>691058530</v>
      </c>
      <c r="N83" s="73"/>
      <c r="O83" s="66"/>
      <c r="P83" s="37"/>
      <c r="Q83" s="37"/>
      <c r="R83" s="37"/>
      <c r="S83" s="37"/>
      <c r="T83" s="37"/>
      <c r="U83" s="37"/>
      <c r="V83" s="37"/>
    </row>
    <row r="84" spans="1:22" ht="15" x14ac:dyDescent="0.25">
      <c r="A84" s="37"/>
      <c r="B84" s="37" t="s">
        <v>230</v>
      </c>
      <c r="C84" s="37" t="s">
        <v>69</v>
      </c>
      <c r="D84" s="37" t="s">
        <v>21</v>
      </c>
      <c r="E84" s="75" t="s">
        <v>6</v>
      </c>
      <c r="F84" s="48">
        <v>1</v>
      </c>
      <c r="G84" s="48" t="s">
        <v>28</v>
      </c>
      <c r="H84" s="53">
        <v>6</v>
      </c>
      <c r="I84" s="76">
        <v>30</v>
      </c>
      <c r="J84" s="48" t="s">
        <v>266</v>
      </c>
      <c r="K84" s="48" t="s">
        <v>36</v>
      </c>
      <c r="L84" s="58">
        <v>345639472</v>
      </c>
      <c r="M84" s="58">
        <v>434767364</v>
      </c>
      <c r="N84" s="73"/>
      <c r="O84" s="37"/>
      <c r="P84" s="37"/>
      <c r="Q84" s="37"/>
      <c r="R84" s="37"/>
      <c r="S84" s="37"/>
      <c r="T84" s="37"/>
      <c r="U84" s="37"/>
      <c r="V84" s="37"/>
    </row>
    <row r="85" spans="1:22" ht="15" x14ac:dyDescent="0.25">
      <c r="A85" s="37"/>
      <c r="B85" s="37"/>
      <c r="C85" s="37"/>
      <c r="D85" s="37"/>
      <c r="E85" s="75"/>
      <c r="F85" s="48">
        <v>2</v>
      </c>
      <c r="G85" s="48" t="s">
        <v>28</v>
      </c>
      <c r="H85" s="53">
        <v>6</v>
      </c>
      <c r="I85" s="76">
        <v>30</v>
      </c>
      <c r="J85" s="48" t="s">
        <v>266</v>
      </c>
      <c r="K85" s="48" t="s">
        <v>267</v>
      </c>
      <c r="L85" s="58">
        <v>150000000</v>
      </c>
      <c r="M85" s="58">
        <v>225000000</v>
      </c>
      <c r="N85" s="66"/>
      <c r="O85" s="37"/>
      <c r="P85" s="37"/>
      <c r="Q85" s="37"/>
      <c r="R85" s="37"/>
      <c r="S85" s="37"/>
      <c r="T85" s="37"/>
      <c r="U85" s="37"/>
      <c r="V85" s="37"/>
    </row>
    <row r="86" spans="1:22" ht="15" x14ac:dyDescent="0.25">
      <c r="A86" s="37"/>
      <c r="B86" s="37"/>
      <c r="C86" s="37"/>
      <c r="D86" s="37"/>
      <c r="E86" s="75"/>
      <c r="F86" s="48">
        <v>3</v>
      </c>
      <c r="G86" s="48" t="s">
        <v>28</v>
      </c>
      <c r="H86" s="53">
        <v>5.5</v>
      </c>
      <c r="I86" s="76">
        <v>30</v>
      </c>
      <c r="J86" s="48" t="s">
        <v>39</v>
      </c>
      <c r="K86" s="48" t="s">
        <v>30</v>
      </c>
      <c r="L86" s="58">
        <v>61690976</v>
      </c>
      <c r="M86" s="58">
        <v>24676390</v>
      </c>
      <c r="N86" s="73"/>
      <c r="O86" s="37"/>
      <c r="P86" s="37"/>
      <c r="Q86" s="37"/>
      <c r="R86" s="37"/>
      <c r="S86" s="37"/>
      <c r="T86" s="37"/>
      <c r="U86" s="37"/>
      <c r="V86" s="37"/>
    </row>
    <row r="87" spans="1:22" ht="15" x14ac:dyDescent="0.25">
      <c r="A87" s="37"/>
      <c r="B87" s="37"/>
      <c r="C87" s="37"/>
      <c r="D87" s="37"/>
      <c r="E87" s="75"/>
      <c r="F87" s="48">
        <v>4</v>
      </c>
      <c r="G87" s="48" t="s">
        <v>28</v>
      </c>
      <c r="H87" s="53">
        <v>5.5</v>
      </c>
      <c r="I87" s="76">
        <v>30</v>
      </c>
      <c r="J87" s="48" t="s">
        <v>39</v>
      </c>
      <c r="K87" s="48" t="s">
        <v>70</v>
      </c>
      <c r="L87" s="58">
        <v>204545455</v>
      </c>
      <c r="M87" s="58">
        <v>100000000</v>
      </c>
      <c r="N87" s="73"/>
      <c r="O87" s="37"/>
      <c r="P87" s="37"/>
      <c r="Q87" s="37"/>
      <c r="R87" s="37"/>
      <c r="S87" s="37"/>
      <c r="T87" s="37"/>
      <c r="U87" s="37"/>
      <c r="V87" s="37"/>
    </row>
    <row r="88" spans="1:22" ht="15" x14ac:dyDescent="0.25">
      <c r="A88" s="37"/>
      <c r="B88" s="37"/>
      <c r="C88" s="37"/>
      <c r="D88" s="37"/>
      <c r="E88" s="75"/>
      <c r="F88" s="48">
        <v>5</v>
      </c>
      <c r="G88" s="48" t="s">
        <v>28</v>
      </c>
      <c r="H88" s="53">
        <v>5.5</v>
      </c>
      <c r="I88" s="76">
        <v>30</v>
      </c>
      <c r="J88" s="48" t="s">
        <v>31</v>
      </c>
      <c r="K88" s="48" t="s">
        <v>267</v>
      </c>
      <c r="L88" s="58">
        <v>32727273</v>
      </c>
      <c r="M88" s="58">
        <v>50000000</v>
      </c>
      <c r="N88" s="73"/>
      <c r="O88" s="37"/>
      <c r="P88" s="37"/>
      <c r="Q88" s="37"/>
      <c r="R88" s="37"/>
      <c r="S88" s="37"/>
      <c r="T88" s="37"/>
      <c r="U88" s="37"/>
      <c r="V88" s="37"/>
    </row>
    <row r="89" spans="1:22" ht="15" x14ac:dyDescent="0.25">
      <c r="A89" s="37"/>
      <c r="B89" s="37"/>
      <c r="C89" s="37"/>
      <c r="D89" s="37"/>
      <c r="E89" s="75"/>
      <c r="F89" s="48">
        <v>6</v>
      </c>
      <c r="G89" s="48" t="s">
        <v>28</v>
      </c>
      <c r="H89" s="53">
        <v>6.5</v>
      </c>
      <c r="I89" s="76">
        <v>30</v>
      </c>
      <c r="J89" s="48" t="s">
        <v>31</v>
      </c>
      <c r="K89" s="48" t="s">
        <v>32</v>
      </c>
      <c r="L89" s="58">
        <v>80000000</v>
      </c>
      <c r="M89" s="58">
        <v>80000000</v>
      </c>
      <c r="N89" s="73"/>
      <c r="O89" s="37"/>
      <c r="P89" s="37"/>
      <c r="Q89" s="37"/>
      <c r="R89" s="37"/>
      <c r="S89" s="37"/>
      <c r="T89" s="37"/>
      <c r="U89" s="37"/>
      <c r="V89" s="37"/>
    </row>
    <row r="90" spans="1:22" ht="15" x14ac:dyDescent="0.25">
      <c r="A90" s="37"/>
      <c r="B90" s="37"/>
      <c r="C90" s="37"/>
      <c r="D90" s="37"/>
      <c r="E90" s="75"/>
      <c r="F90" s="48">
        <v>7</v>
      </c>
      <c r="G90" s="48" t="s">
        <v>28</v>
      </c>
      <c r="H90" s="53">
        <v>5.5</v>
      </c>
      <c r="I90" s="76">
        <v>30</v>
      </c>
      <c r="J90" s="48" t="s">
        <v>39</v>
      </c>
      <c r="K90" s="48" t="s">
        <v>30</v>
      </c>
      <c r="L90" s="58">
        <v>95196498</v>
      </c>
      <c r="M90" s="58">
        <v>31732166</v>
      </c>
      <c r="N90" s="66"/>
      <c r="O90" s="37"/>
      <c r="P90" s="37"/>
      <c r="Q90" s="37"/>
      <c r="R90" s="37"/>
      <c r="S90" s="37"/>
      <c r="T90" s="37"/>
      <c r="U90" s="37"/>
      <c r="V90" s="37"/>
    </row>
    <row r="91" spans="1:22" ht="15" x14ac:dyDescent="0.25">
      <c r="A91" s="37"/>
      <c r="B91" s="37"/>
      <c r="C91" s="37"/>
      <c r="D91" s="37"/>
      <c r="E91" s="75"/>
      <c r="F91" s="48">
        <v>8</v>
      </c>
      <c r="G91" s="48" t="s">
        <v>28</v>
      </c>
      <c r="H91" s="53">
        <v>6</v>
      </c>
      <c r="I91" s="76">
        <v>30</v>
      </c>
      <c r="J91" s="48" t="s">
        <v>45</v>
      </c>
      <c r="K91" s="48" t="s">
        <v>36</v>
      </c>
      <c r="L91" s="58">
        <v>70648966</v>
      </c>
      <c r="M91" s="58">
        <v>52986723</v>
      </c>
      <c r="N91" s="66"/>
      <c r="O91" s="37"/>
      <c r="P91" s="37"/>
      <c r="Q91" s="37"/>
      <c r="R91" s="37"/>
      <c r="S91" s="37"/>
      <c r="T91" s="37"/>
      <c r="U91" s="37"/>
      <c r="V91" s="37"/>
    </row>
    <row r="92" spans="1:22" ht="15" x14ac:dyDescent="0.25">
      <c r="A92" s="37"/>
      <c r="B92" s="46" t="str">
        <f>B84 &amp; " Total"</f>
        <v>2025-065 Total</v>
      </c>
      <c r="C92" s="46" t="s">
        <v>25</v>
      </c>
      <c r="D92" s="46" t="s">
        <v>25</v>
      </c>
      <c r="E92" s="65" t="str">
        <f>E84</f>
        <v>Single Family</v>
      </c>
      <c r="F92" s="50" t="s">
        <v>25</v>
      </c>
      <c r="G92" s="51" t="s">
        <v>25</v>
      </c>
      <c r="H92" s="55" t="s">
        <v>25</v>
      </c>
      <c r="I92" s="51" t="s">
        <v>25</v>
      </c>
      <c r="J92" s="51" t="s">
        <v>25</v>
      </c>
      <c r="K92" s="51" t="s">
        <v>25</v>
      </c>
      <c r="L92" s="60">
        <f>SUM(L84:L91)</f>
        <v>1040448640</v>
      </c>
      <c r="M92" s="60">
        <f>SUM(M84:M91)</f>
        <v>999162643</v>
      </c>
      <c r="N92" s="37"/>
      <c r="O92" s="37"/>
      <c r="P92" s="37"/>
      <c r="Q92" s="37"/>
      <c r="R92" s="37"/>
      <c r="S92" s="37"/>
      <c r="T92" s="37"/>
      <c r="U92" s="37"/>
      <c r="V92" s="37"/>
    </row>
    <row r="93" spans="1:22" ht="15" x14ac:dyDescent="0.25">
      <c r="A93" s="37"/>
      <c r="B93" s="37" t="s">
        <v>231</v>
      </c>
      <c r="C93" s="37" t="s">
        <v>66</v>
      </c>
      <c r="D93" s="37" t="s">
        <v>21</v>
      </c>
      <c r="E93" s="75" t="s">
        <v>6</v>
      </c>
      <c r="F93" s="48">
        <v>1</v>
      </c>
      <c r="G93" s="48" t="s">
        <v>28</v>
      </c>
      <c r="H93" s="53">
        <v>6</v>
      </c>
      <c r="I93" s="76">
        <v>30</v>
      </c>
      <c r="J93" s="48" t="s">
        <v>31</v>
      </c>
      <c r="K93" s="48" t="s">
        <v>32</v>
      </c>
      <c r="L93" s="58">
        <v>50000000</v>
      </c>
      <c r="M93" s="58">
        <v>50000000</v>
      </c>
      <c r="N93" s="37"/>
      <c r="O93" s="37"/>
      <c r="P93" s="37"/>
      <c r="Q93" s="37"/>
      <c r="R93" s="37"/>
      <c r="S93" s="37"/>
      <c r="T93" s="37"/>
      <c r="U93" s="37"/>
      <c r="V93" s="37"/>
    </row>
    <row r="94" spans="1:22" ht="15" x14ac:dyDescent="0.25">
      <c r="A94" s="37"/>
      <c r="B94" s="37"/>
      <c r="C94" s="37"/>
      <c r="D94" s="37"/>
      <c r="E94" s="75"/>
      <c r="F94" s="48">
        <v>2</v>
      </c>
      <c r="G94" s="48" t="s">
        <v>28</v>
      </c>
      <c r="H94" s="53">
        <v>5.5</v>
      </c>
      <c r="I94" s="76">
        <v>30</v>
      </c>
      <c r="J94" s="48" t="s">
        <v>33</v>
      </c>
      <c r="K94" s="48" t="s">
        <v>62</v>
      </c>
      <c r="L94" s="58">
        <v>28574342</v>
      </c>
      <c r="M94" s="58">
        <v>2597667</v>
      </c>
      <c r="N94" s="66"/>
      <c r="O94" s="37"/>
      <c r="P94" s="37"/>
      <c r="Q94" s="37"/>
      <c r="R94" s="37"/>
      <c r="S94" s="37"/>
      <c r="T94" s="37"/>
      <c r="U94" s="37"/>
      <c r="V94" s="37"/>
    </row>
    <row r="95" spans="1:22" ht="15" x14ac:dyDescent="0.25">
      <c r="A95" s="37"/>
      <c r="B95" s="37"/>
      <c r="C95" s="37"/>
      <c r="D95" s="37"/>
      <c r="E95" s="75"/>
      <c r="F95" s="48">
        <v>3</v>
      </c>
      <c r="G95" s="48" t="s">
        <v>28</v>
      </c>
      <c r="H95" s="53">
        <v>6</v>
      </c>
      <c r="I95" s="76">
        <v>30</v>
      </c>
      <c r="J95" s="48" t="s">
        <v>56</v>
      </c>
      <c r="K95" s="48" t="s">
        <v>36</v>
      </c>
      <c r="L95" s="58">
        <v>237500000</v>
      </c>
      <c r="M95" s="58">
        <v>125000000</v>
      </c>
      <c r="N95" s="66"/>
      <c r="O95" s="37"/>
      <c r="P95" s="37"/>
      <c r="Q95" s="37"/>
      <c r="R95" s="37"/>
      <c r="S95" s="37"/>
      <c r="T95" s="37"/>
      <c r="U95" s="37"/>
      <c r="V95" s="37"/>
    </row>
    <row r="96" spans="1:22" ht="15" x14ac:dyDescent="0.25">
      <c r="A96" s="37"/>
      <c r="B96" s="37"/>
      <c r="C96" s="37"/>
      <c r="D96" s="37"/>
      <c r="E96" s="75"/>
      <c r="F96" s="48">
        <v>4</v>
      </c>
      <c r="G96" s="48" t="s">
        <v>28</v>
      </c>
      <c r="H96" s="53">
        <v>7</v>
      </c>
      <c r="I96" s="76">
        <v>30</v>
      </c>
      <c r="J96" s="48" t="s">
        <v>31</v>
      </c>
      <c r="K96" s="48" t="s">
        <v>35</v>
      </c>
      <c r="L96" s="58">
        <v>175000000</v>
      </c>
      <c r="M96" s="58">
        <v>175250000</v>
      </c>
      <c r="N96" s="66"/>
      <c r="O96" s="37"/>
      <c r="P96" s="37"/>
      <c r="Q96" s="37"/>
      <c r="R96" s="37"/>
      <c r="S96" s="37"/>
      <c r="T96" s="37"/>
      <c r="U96" s="37"/>
      <c r="V96" s="37"/>
    </row>
    <row r="97" spans="1:22" ht="15" x14ac:dyDescent="0.25">
      <c r="A97" s="37"/>
      <c r="B97" s="37"/>
      <c r="C97" s="37"/>
      <c r="D97" s="37"/>
      <c r="E97" s="75"/>
      <c r="F97" s="48">
        <v>5</v>
      </c>
      <c r="G97" s="48" t="s">
        <v>28</v>
      </c>
      <c r="H97" s="53">
        <v>6.5</v>
      </c>
      <c r="I97" s="76">
        <v>30</v>
      </c>
      <c r="J97" s="48" t="s">
        <v>31</v>
      </c>
      <c r="K97" s="48" t="s">
        <v>32</v>
      </c>
      <c r="L97" s="58">
        <v>80000000</v>
      </c>
      <c r="M97" s="58">
        <v>80000000</v>
      </c>
      <c r="N97" s="66"/>
      <c r="O97" s="37"/>
      <c r="P97" s="37"/>
      <c r="Q97" s="37"/>
      <c r="R97" s="37"/>
      <c r="S97" s="37"/>
      <c r="T97" s="37"/>
      <c r="U97" s="37"/>
      <c r="V97" s="37"/>
    </row>
    <row r="98" spans="1:22" ht="15" x14ac:dyDescent="0.25">
      <c r="A98" s="37"/>
      <c r="B98" s="37"/>
      <c r="C98" s="37"/>
      <c r="D98" s="37"/>
      <c r="E98" s="75"/>
      <c r="F98" s="48">
        <v>6</v>
      </c>
      <c r="G98" s="48" t="s">
        <v>28</v>
      </c>
      <c r="H98" s="53">
        <v>6.5</v>
      </c>
      <c r="I98" s="76">
        <v>30</v>
      </c>
      <c r="J98" s="48" t="s">
        <v>31</v>
      </c>
      <c r="K98" s="48" t="s">
        <v>32</v>
      </c>
      <c r="L98" s="58">
        <v>35000000</v>
      </c>
      <c r="M98" s="58">
        <v>35000000</v>
      </c>
      <c r="N98" s="37"/>
      <c r="O98" s="37"/>
      <c r="P98" s="37"/>
      <c r="Q98" s="37"/>
      <c r="R98" s="37"/>
      <c r="S98" s="37"/>
      <c r="T98" s="37"/>
      <c r="U98" s="37"/>
      <c r="V98" s="37"/>
    </row>
    <row r="99" spans="1:22" ht="15" x14ac:dyDescent="0.25">
      <c r="A99" s="37"/>
      <c r="B99" s="46" t="str">
        <f>B93 &amp; " Total"</f>
        <v>2025-066 Total</v>
      </c>
      <c r="C99" s="46" t="s">
        <v>25</v>
      </c>
      <c r="D99" s="46" t="s">
        <v>25</v>
      </c>
      <c r="E99" s="65" t="str">
        <f>E93</f>
        <v>Single Family</v>
      </c>
      <c r="F99" s="50" t="s">
        <v>25</v>
      </c>
      <c r="G99" s="51" t="s">
        <v>25</v>
      </c>
      <c r="H99" s="55" t="s">
        <v>25</v>
      </c>
      <c r="I99" s="51" t="s">
        <v>25</v>
      </c>
      <c r="J99" s="51" t="s">
        <v>25</v>
      </c>
      <c r="K99" s="51" t="s">
        <v>25</v>
      </c>
      <c r="L99" s="60">
        <f>SUM(L93:L98)</f>
        <v>606074342</v>
      </c>
      <c r="M99" s="60">
        <f>SUM(M93:M98)</f>
        <v>467847667</v>
      </c>
      <c r="N99" s="37"/>
      <c r="O99" s="37"/>
      <c r="P99" s="37"/>
      <c r="Q99" s="37"/>
      <c r="R99" s="37"/>
      <c r="S99" s="37"/>
      <c r="T99" s="37"/>
      <c r="U99" s="37"/>
      <c r="V99" s="37"/>
    </row>
    <row r="100" spans="1:22" ht="15" x14ac:dyDescent="0.25">
      <c r="A100" s="37"/>
      <c r="B100" s="37" t="s">
        <v>232</v>
      </c>
      <c r="C100" s="37" t="s">
        <v>120</v>
      </c>
      <c r="D100" s="37" t="s">
        <v>21</v>
      </c>
      <c r="E100" s="75" t="s">
        <v>7</v>
      </c>
      <c r="F100" s="48">
        <v>1</v>
      </c>
      <c r="G100" s="48" t="s">
        <v>41</v>
      </c>
      <c r="H100" s="53">
        <v>5.5129999999999999</v>
      </c>
      <c r="I100" s="76">
        <v>40</v>
      </c>
      <c r="J100" s="48" t="s">
        <v>42</v>
      </c>
      <c r="K100" s="48" t="s">
        <v>24</v>
      </c>
      <c r="L100" s="58">
        <v>88760233</v>
      </c>
      <c r="M100" s="58">
        <v>88760233</v>
      </c>
      <c r="N100" s="58"/>
      <c r="O100" s="37"/>
      <c r="P100" s="37"/>
      <c r="Q100" s="37"/>
      <c r="R100" s="37"/>
      <c r="S100" s="37"/>
      <c r="T100" s="37"/>
      <c r="U100" s="37"/>
      <c r="V100" s="37"/>
    </row>
    <row r="101" spans="1:22" ht="15" x14ac:dyDescent="0.25">
      <c r="A101" s="37"/>
      <c r="B101" s="46" t="str">
        <f>B100 &amp; " Total"</f>
        <v>2025-067 Total</v>
      </c>
      <c r="C101" s="46" t="s">
        <v>25</v>
      </c>
      <c r="D101" s="46" t="s">
        <v>25</v>
      </c>
      <c r="E101" s="65" t="str">
        <f>E100</f>
        <v>Multifamily</v>
      </c>
      <c r="F101" s="50" t="s">
        <v>25</v>
      </c>
      <c r="G101" s="51" t="s">
        <v>25</v>
      </c>
      <c r="H101" s="55" t="s">
        <v>25</v>
      </c>
      <c r="I101" s="86" t="s">
        <v>25</v>
      </c>
      <c r="J101" s="51" t="s">
        <v>25</v>
      </c>
      <c r="K101" s="51" t="s">
        <v>25</v>
      </c>
      <c r="L101" s="60">
        <f>SUM(L100:L100)</f>
        <v>88760233</v>
      </c>
      <c r="M101" s="60">
        <f>SUM(M100:M100)</f>
        <v>88760233</v>
      </c>
      <c r="N101" s="37"/>
      <c r="O101" s="37"/>
      <c r="P101" s="37"/>
      <c r="Q101" s="37"/>
      <c r="R101" s="37"/>
      <c r="S101" s="37"/>
      <c r="T101" s="37"/>
      <c r="U101" s="37"/>
      <c r="V101" s="37"/>
    </row>
    <row r="102" spans="1:22" ht="15" x14ac:dyDescent="0.25">
      <c r="A102" s="37"/>
      <c r="B102" s="37" t="s">
        <v>233</v>
      </c>
      <c r="C102" s="37" t="s">
        <v>69</v>
      </c>
      <c r="D102" s="37" t="s">
        <v>21</v>
      </c>
      <c r="E102" s="75" t="s">
        <v>7</v>
      </c>
      <c r="F102" s="48">
        <v>1</v>
      </c>
      <c r="G102" s="48" t="s">
        <v>41</v>
      </c>
      <c r="H102" s="78">
        <v>5.5392287150000001</v>
      </c>
      <c r="I102" s="76">
        <v>40</v>
      </c>
      <c r="J102" s="48" t="s">
        <v>42</v>
      </c>
      <c r="K102" s="48" t="s">
        <v>43</v>
      </c>
      <c r="L102" s="58">
        <v>120526759</v>
      </c>
      <c r="M102" s="58">
        <f>120526759+27650759+92876000</f>
        <v>241053518</v>
      </c>
      <c r="N102" s="37"/>
      <c r="O102" s="73"/>
      <c r="P102" s="37"/>
      <c r="Q102" s="37"/>
      <c r="R102" s="37"/>
      <c r="S102" s="37"/>
      <c r="T102" s="37"/>
      <c r="U102" s="37"/>
      <c r="V102" s="37"/>
    </row>
    <row r="103" spans="1:22" ht="15" x14ac:dyDescent="0.25">
      <c r="A103" s="37"/>
      <c r="B103" s="46" t="str">
        <f>B102 &amp; " Total"</f>
        <v>2025-068 Total</v>
      </c>
      <c r="C103" s="46" t="s">
        <v>25</v>
      </c>
      <c r="D103" s="46" t="s">
        <v>25</v>
      </c>
      <c r="E103" s="65" t="str">
        <f>E102</f>
        <v>Multifamily</v>
      </c>
      <c r="F103" s="50" t="s">
        <v>25</v>
      </c>
      <c r="G103" s="51" t="s">
        <v>25</v>
      </c>
      <c r="H103" s="55" t="s">
        <v>25</v>
      </c>
      <c r="I103" s="51" t="s">
        <v>25</v>
      </c>
      <c r="J103" s="51" t="s">
        <v>25</v>
      </c>
      <c r="K103" s="51" t="s">
        <v>25</v>
      </c>
      <c r="L103" s="60">
        <f>SUM(L102:L102)</f>
        <v>120526759</v>
      </c>
      <c r="M103" s="60">
        <f>SUM(M102:M102)</f>
        <v>241053518</v>
      </c>
      <c r="N103" s="37"/>
      <c r="O103" s="37"/>
      <c r="P103" s="37"/>
      <c r="Q103" s="37"/>
      <c r="R103" s="37"/>
      <c r="S103" s="37"/>
      <c r="T103" s="37"/>
      <c r="U103" s="37"/>
      <c r="V103" s="37"/>
    </row>
    <row r="104" spans="1:22" ht="15" x14ac:dyDescent="0.25">
      <c r="A104" s="37"/>
      <c r="B104" s="37" t="s">
        <v>234</v>
      </c>
      <c r="C104" s="37" t="s">
        <v>20</v>
      </c>
      <c r="D104" s="37" t="s">
        <v>21</v>
      </c>
      <c r="E104" s="75" t="s">
        <v>6</v>
      </c>
      <c r="F104" s="48">
        <v>1</v>
      </c>
      <c r="G104" s="48" t="s">
        <v>28</v>
      </c>
      <c r="H104" s="53">
        <v>6.5</v>
      </c>
      <c r="I104" s="76">
        <v>30</v>
      </c>
      <c r="J104" s="48" t="s">
        <v>31</v>
      </c>
      <c r="K104" s="48" t="s">
        <v>36</v>
      </c>
      <c r="L104" s="58">
        <v>390000000</v>
      </c>
      <c r="M104" s="58">
        <v>720000000</v>
      </c>
      <c r="N104" s="37"/>
      <c r="O104" s="37"/>
      <c r="P104" s="37"/>
      <c r="Q104" s="37"/>
      <c r="R104" s="37"/>
      <c r="S104" s="37"/>
      <c r="T104" s="37"/>
      <c r="U104" s="37"/>
      <c r="V104" s="37"/>
    </row>
    <row r="105" spans="1:22" ht="15" x14ac:dyDescent="0.25">
      <c r="A105" s="37"/>
      <c r="B105" s="37"/>
      <c r="C105" s="37"/>
      <c r="D105" s="37"/>
      <c r="E105" s="75"/>
      <c r="F105" s="48">
        <v>2</v>
      </c>
      <c r="G105" s="48" t="s">
        <v>28</v>
      </c>
      <c r="H105" s="53">
        <v>6</v>
      </c>
      <c r="I105" s="76">
        <v>30</v>
      </c>
      <c r="J105" s="48" t="s">
        <v>29</v>
      </c>
      <c r="K105" s="48" t="s">
        <v>30</v>
      </c>
      <c r="L105" s="58">
        <v>575000000</v>
      </c>
      <c r="M105" s="58">
        <v>1075000000</v>
      </c>
      <c r="N105" s="37"/>
      <c r="O105" s="37"/>
      <c r="P105" s="37"/>
      <c r="Q105" s="37"/>
      <c r="R105" s="37"/>
      <c r="S105" s="37"/>
      <c r="T105" s="37"/>
      <c r="U105" s="37"/>
      <c r="V105" s="37"/>
    </row>
    <row r="106" spans="1:22" ht="15" x14ac:dyDescent="0.25">
      <c r="A106" s="37"/>
      <c r="B106" s="37"/>
      <c r="C106" s="37"/>
      <c r="D106" s="37"/>
      <c r="E106" s="75"/>
      <c r="F106" s="48">
        <v>3</v>
      </c>
      <c r="G106" s="48" t="s">
        <v>28</v>
      </c>
      <c r="H106" s="53">
        <v>6</v>
      </c>
      <c r="I106" s="76">
        <v>30</v>
      </c>
      <c r="J106" s="48" t="s">
        <v>39</v>
      </c>
      <c r="K106" s="48" t="s">
        <v>250</v>
      </c>
      <c r="L106" s="58">
        <v>325000000</v>
      </c>
      <c r="M106" s="58">
        <v>270000000</v>
      </c>
      <c r="N106" s="37"/>
      <c r="O106" s="37"/>
      <c r="P106" s="37"/>
      <c r="Q106" s="37"/>
      <c r="R106" s="37"/>
      <c r="S106" s="37"/>
      <c r="T106" s="37"/>
      <c r="U106" s="37"/>
      <c r="V106" s="37"/>
    </row>
    <row r="107" spans="1:22" ht="15" x14ac:dyDescent="0.25">
      <c r="A107" s="37"/>
      <c r="B107" s="37"/>
      <c r="C107" s="37"/>
      <c r="D107" s="37"/>
      <c r="E107" s="75"/>
      <c r="F107" s="48">
        <v>4</v>
      </c>
      <c r="G107" s="48" t="s">
        <v>28</v>
      </c>
      <c r="H107" s="53">
        <v>6</v>
      </c>
      <c r="I107" s="76">
        <v>40</v>
      </c>
      <c r="J107" s="48" t="s">
        <v>46</v>
      </c>
      <c r="K107" s="48" t="s">
        <v>30</v>
      </c>
      <c r="L107" s="58">
        <v>53151266</v>
      </c>
      <c r="M107" s="58">
        <v>50000000</v>
      </c>
      <c r="N107" s="37"/>
      <c r="O107" s="37"/>
      <c r="P107" s="37"/>
      <c r="Q107" s="37"/>
      <c r="R107" s="37"/>
      <c r="S107" s="37"/>
      <c r="T107" s="37"/>
      <c r="U107" s="37"/>
      <c r="V107" s="37"/>
    </row>
    <row r="108" spans="1:22" ht="15" x14ac:dyDescent="0.25">
      <c r="A108" s="37"/>
      <c r="B108" s="37"/>
      <c r="C108" s="37"/>
      <c r="D108" s="37"/>
      <c r="E108" s="75"/>
      <c r="F108" s="48">
        <v>5</v>
      </c>
      <c r="G108" s="48" t="s">
        <v>28</v>
      </c>
      <c r="H108" s="53">
        <v>7</v>
      </c>
      <c r="I108" s="76">
        <v>40</v>
      </c>
      <c r="J108" s="48" t="s">
        <v>31</v>
      </c>
      <c r="K108" s="48" t="s">
        <v>32</v>
      </c>
      <c r="L108" s="58">
        <v>100000000</v>
      </c>
      <c r="M108" s="58">
        <v>100000000</v>
      </c>
      <c r="N108" s="37"/>
      <c r="O108" s="37"/>
      <c r="P108" s="37"/>
      <c r="Q108" s="37"/>
      <c r="R108" s="37"/>
      <c r="S108" s="37"/>
      <c r="T108" s="37"/>
      <c r="U108" s="37"/>
      <c r="V108" s="37"/>
    </row>
    <row r="109" spans="1:22" ht="15" x14ac:dyDescent="0.25">
      <c r="A109" s="37"/>
      <c r="B109" s="37"/>
      <c r="C109" s="37"/>
      <c r="D109" s="37"/>
      <c r="E109" s="75"/>
      <c r="F109" s="48">
        <v>6</v>
      </c>
      <c r="G109" s="48" t="s">
        <v>28</v>
      </c>
      <c r="H109" s="53">
        <v>5.5</v>
      </c>
      <c r="I109" s="76">
        <v>30</v>
      </c>
      <c r="J109" s="48" t="s">
        <v>39</v>
      </c>
      <c r="K109" s="48" t="s">
        <v>30</v>
      </c>
      <c r="L109" s="58">
        <v>308586000</v>
      </c>
      <c r="M109" s="58">
        <v>200000000</v>
      </c>
      <c r="N109" s="37"/>
      <c r="O109" s="37"/>
      <c r="P109" s="37"/>
      <c r="Q109" s="37"/>
      <c r="R109" s="37"/>
      <c r="S109" s="37"/>
      <c r="T109" s="37"/>
      <c r="U109" s="37"/>
      <c r="V109" s="37"/>
    </row>
    <row r="110" spans="1:22" ht="15" x14ac:dyDescent="0.25">
      <c r="A110" s="37"/>
      <c r="B110" s="37"/>
      <c r="C110" s="37"/>
      <c r="D110" s="37"/>
      <c r="E110" s="75"/>
      <c r="F110" s="48">
        <v>7</v>
      </c>
      <c r="G110" s="48" t="s">
        <v>28</v>
      </c>
      <c r="H110" s="53">
        <v>7.5</v>
      </c>
      <c r="I110" s="76">
        <v>30</v>
      </c>
      <c r="J110" s="48" t="s">
        <v>31</v>
      </c>
      <c r="K110" s="48" t="s">
        <v>32</v>
      </c>
      <c r="L110" s="58">
        <v>17183474</v>
      </c>
      <c r="M110" s="58">
        <v>17183474</v>
      </c>
      <c r="N110" s="37"/>
      <c r="O110" s="37"/>
      <c r="P110" s="37"/>
      <c r="Q110" s="37"/>
      <c r="R110" s="37"/>
      <c r="S110" s="37"/>
      <c r="T110" s="37"/>
      <c r="U110" s="37"/>
      <c r="V110" s="37"/>
    </row>
    <row r="111" spans="1:22" ht="15" x14ac:dyDescent="0.25">
      <c r="A111" s="37"/>
      <c r="B111" s="37"/>
      <c r="C111" s="37"/>
      <c r="D111" s="37"/>
      <c r="E111" s="75"/>
      <c r="F111" s="48">
        <v>8</v>
      </c>
      <c r="G111" s="48" t="s">
        <v>28</v>
      </c>
      <c r="H111" s="53">
        <v>6</v>
      </c>
      <c r="I111" s="76">
        <v>30</v>
      </c>
      <c r="J111" s="48" t="s">
        <v>31</v>
      </c>
      <c r="K111" s="48" t="s">
        <v>35</v>
      </c>
      <c r="L111" s="58">
        <v>614166667</v>
      </c>
      <c r="M111" s="58">
        <v>989611106</v>
      </c>
      <c r="N111" s="37"/>
      <c r="O111" s="37"/>
      <c r="P111" s="37"/>
      <c r="Q111" s="37"/>
      <c r="R111" s="37"/>
      <c r="S111" s="37"/>
      <c r="T111" s="37"/>
      <c r="U111" s="37"/>
      <c r="V111" s="37"/>
    </row>
    <row r="112" spans="1:22" ht="15" x14ac:dyDescent="0.25">
      <c r="A112" s="37"/>
      <c r="B112" s="37"/>
      <c r="C112" s="37"/>
      <c r="D112" s="37"/>
      <c r="E112" s="75"/>
      <c r="F112" s="48">
        <v>9</v>
      </c>
      <c r="G112" s="48" t="s">
        <v>28</v>
      </c>
      <c r="H112" s="53">
        <v>6.5</v>
      </c>
      <c r="I112" s="76">
        <v>30</v>
      </c>
      <c r="J112" s="48" t="s">
        <v>31</v>
      </c>
      <c r="K112" s="48" t="s">
        <v>35</v>
      </c>
      <c r="L112" s="58">
        <v>121538462</v>
      </c>
      <c r="M112" s="58">
        <v>121538462</v>
      </c>
      <c r="N112" s="37"/>
      <c r="O112" s="37"/>
      <c r="P112" s="37"/>
      <c r="Q112" s="37"/>
      <c r="R112" s="37"/>
      <c r="S112" s="37"/>
      <c r="T112" s="37"/>
      <c r="U112" s="37"/>
      <c r="V112" s="37"/>
    </row>
    <row r="113" spans="1:22" ht="15" x14ac:dyDescent="0.25">
      <c r="A113" s="37"/>
      <c r="B113" s="37"/>
      <c r="C113" s="37"/>
      <c r="D113" s="37"/>
      <c r="E113" s="75"/>
      <c r="F113" s="48">
        <v>10</v>
      </c>
      <c r="G113" s="48" t="s">
        <v>28</v>
      </c>
      <c r="H113" s="53">
        <v>6.5</v>
      </c>
      <c r="I113" s="76">
        <v>30</v>
      </c>
      <c r="J113" s="48" t="s">
        <v>31</v>
      </c>
      <c r="K113" s="48" t="s">
        <v>32</v>
      </c>
      <c r="L113" s="58">
        <v>250000000</v>
      </c>
      <c r="M113" s="58">
        <v>500000000</v>
      </c>
      <c r="N113" s="37"/>
      <c r="O113" s="37"/>
      <c r="P113" s="37"/>
      <c r="Q113" s="37"/>
      <c r="R113" s="37"/>
      <c r="S113" s="37"/>
      <c r="T113" s="37"/>
      <c r="U113" s="37"/>
      <c r="V113" s="37"/>
    </row>
    <row r="114" spans="1:22" ht="15" x14ac:dyDescent="0.25">
      <c r="A114" s="37"/>
      <c r="B114" s="37"/>
      <c r="C114" s="37"/>
      <c r="D114" s="37"/>
      <c r="E114" s="75"/>
      <c r="F114" s="48">
        <v>11</v>
      </c>
      <c r="G114" s="48" t="s">
        <v>28</v>
      </c>
      <c r="H114" s="53">
        <v>6</v>
      </c>
      <c r="I114" s="76">
        <v>30</v>
      </c>
      <c r="J114" s="48" t="s">
        <v>31</v>
      </c>
      <c r="K114" s="48" t="s">
        <v>32</v>
      </c>
      <c r="L114" s="58">
        <v>40000000</v>
      </c>
      <c r="M114" s="58">
        <v>40000000</v>
      </c>
      <c r="N114" s="37"/>
      <c r="O114" s="37"/>
      <c r="P114" s="37"/>
      <c r="Q114" s="37"/>
      <c r="R114" s="37"/>
      <c r="S114" s="37"/>
      <c r="T114" s="37"/>
      <c r="U114" s="37"/>
      <c r="V114" s="37"/>
    </row>
    <row r="115" spans="1:22" ht="15" x14ac:dyDescent="0.25">
      <c r="A115" s="37"/>
      <c r="B115" s="37"/>
      <c r="C115" s="37"/>
      <c r="D115" s="37"/>
      <c r="E115" s="75"/>
      <c r="F115" s="48">
        <v>12</v>
      </c>
      <c r="G115" s="48" t="s">
        <v>28</v>
      </c>
      <c r="H115" s="53">
        <v>5.5</v>
      </c>
      <c r="I115" s="76">
        <v>30</v>
      </c>
      <c r="J115" s="48" t="s">
        <v>39</v>
      </c>
      <c r="K115" s="48" t="s">
        <v>30</v>
      </c>
      <c r="L115" s="58">
        <v>182000000</v>
      </c>
      <c r="M115" s="58">
        <v>132000000</v>
      </c>
      <c r="N115" s="37"/>
      <c r="O115" s="37"/>
      <c r="P115" s="37"/>
      <c r="Q115" s="37"/>
      <c r="R115" s="37"/>
      <c r="S115" s="37"/>
      <c r="T115" s="37"/>
      <c r="U115" s="37"/>
      <c r="V115" s="37"/>
    </row>
    <row r="116" spans="1:22" ht="15" x14ac:dyDescent="0.25">
      <c r="A116" s="37"/>
      <c r="B116" s="37"/>
      <c r="C116" s="37"/>
      <c r="D116" s="37"/>
      <c r="E116" s="75"/>
      <c r="F116" s="48">
        <v>13</v>
      </c>
      <c r="G116" s="48" t="s">
        <v>28</v>
      </c>
      <c r="H116" s="53">
        <v>6</v>
      </c>
      <c r="I116" s="76">
        <v>30</v>
      </c>
      <c r="J116" s="48" t="s">
        <v>31</v>
      </c>
      <c r="K116" s="48" t="s">
        <v>32</v>
      </c>
      <c r="L116" s="58">
        <v>230000000</v>
      </c>
      <c r="M116" s="58">
        <v>410000000</v>
      </c>
      <c r="N116" s="37"/>
      <c r="O116" s="37"/>
      <c r="P116" s="37"/>
      <c r="Q116" s="37"/>
      <c r="R116" s="37"/>
      <c r="S116" s="37"/>
      <c r="T116" s="37"/>
      <c r="U116" s="37"/>
      <c r="V116" s="37"/>
    </row>
    <row r="117" spans="1:22" ht="15" x14ac:dyDescent="0.25">
      <c r="A117" s="37"/>
      <c r="B117" s="37"/>
      <c r="C117" s="37"/>
      <c r="D117" s="37"/>
      <c r="E117" s="75"/>
      <c r="F117" s="48">
        <v>14</v>
      </c>
      <c r="G117" s="48" t="s">
        <v>28</v>
      </c>
      <c r="H117" s="53">
        <v>6</v>
      </c>
      <c r="I117" s="76">
        <v>30</v>
      </c>
      <c r="J117" s="48" t="s">
        <v>31</v>
      </c>
      <c r="K117" s="48" t="s">
        <v>32</v>
      </c>
      <c r="L117" s="58">
        <v>108333334</v>
      </c>
      <c r="M117" s="58">
        <v>100000000</v>
      </c>
      <c r="N117" s="37"/>
      <c r="O117" s="37"/>
      <c r="P117" s="37"/>
      <c r="Q117" s="37"/>
      <c r="R117" s="37"/>
      <c r="S117" s="37"/>
      <c r="T117" s="37"/>
      <c r="U117" s="37"/>
      <c r="V117" s="37"/>
    </row>
    <row r="118" spans="1:22" ht="15" x14ac:dyDescent="0.25">
      <c r="A118" s="37"/>
      <c r="B118" s="37"/>
      <c r="C118" s="37"/>
      <c r="D118" s="37"/>
      <c r="E118" s="75"/>
      <c r="F118" s="48">
        <v>15</v>
      </c>
      <c r="G118" s="48" t="s">
        <v>28</v>
      </c>
      <c r="H118" s="53">
        <v>6.5</v>
      </c>
      <c r="I118" s="76">
        <v>30</v>
      </c>
      <c r="J118" s="48" t="s">
        <v>31</v>
      </c>
      <c r="K118" s="48" t="s">
        <v>36</v>
      </c>
      <c r="L118" s="58">
        <v>152500000</v>
      </c>
      <c r="M118" s="58">
        <v>82500000</v>
      </c>
      <c r="N118" s="37"/>
      <c r="O118" s="37"/>
      <c r="P118" s="37"/>
      <c r="Q118" s="37"/>
      <c r="R118" s="37"/>
      <c r="S118" s="37"/>
      <c r="T118" s="37"/>
      <c r="U118" s="37"/>
      <c r="V118" s="37"/>
    </row>
    <row r="119" spans="1:22" ht="15" x14ac:dyDescent="0.25">
      <c r="A119" s="37"/>
      <c r="B119" s="37"/>
      <c r="C119" s="37"/>
      <c r="D119" s="37"/>
      <c r="E119" s="75"/>
      <c r="F119" s="48">
        <v>16</v>
      </c>
      <c r="G119" s="48" t="s">
        <v>28</v>
      </c>
      <c r="H119" s="53">
        <v>5.5</v>
      </c>
      <c r="I119" s="76">
        <v>30</v>
      </c>
      <c r="J119" s="48" t="s">
        <v>246</v>
      </c>
      <c r="K119" s="48" t="s">
        <v>36</v>
      </c>
      <c r="L119" s="58">
        <v>101124510</v>
      </c>
      <c r="M119" s="58">
        <v>50562255</v>
      </c>
      <c r="N119" s="37"/>
      <c r="O119" s="37"/>
      <c r="P119" s="37"/>
      <c r="Q119" s="37"/>
      <c r="R119" s="37"/>
      <c r="S119" s="37"/>
      <c r="T119" s="37"/>
      <c r="U119" s="37"/>
      <c r="V119" s="37"/>
    </row>
    <row r="120" spans="1:22" ht="15" x14ac:dyDescent="0.25">
      <c r="A120" s="37"/>
      <c r="B120" s="37"/>
      <c r="C120" s="37"/>
      <c r="D120" s="37"/>
      <c r="E120" s="75"/>
      <c r="F120" s="48">
        <v>17</v>
      </c>
      <c r="G120" s="48" t="s">
        <v>27</v>
      </c>
      <c r="H120" s="53" t="s">
        <v>22</v>
      </c>
      <c r="I120" s="53" t="s">
        <v>22</v>
      </c>
      <c r="J120" s="48" t="s">
        <v>47</v>
      </c>
      <c r="K120" s="48" t="s">
        <v>48</v>
      </c>
      <c r="L120" s="58">
        <v>6354124.2000000002</v>
      </c>
      <c r="M120" s="58">
        <v>0</v>
      </c>
      <c r="N120" s="37"/>
      <c r="O120" s="37"/>
      <c r="P120" s="37"/>
      <c r="Q120" s="37"/>
      <c r="R120" s="37"/>
      <c r="S120" s="37"/>
      <c r="T120" s="37"/>
      <c r="U120" s="37"/>
      <c r="V120" s="37"/>
    </row>
    <row r="121" spans="1:22" ht="15" x14ac:dyDescent="0.25">
      <c r="A121" s="37"/>
      <c r="B121" s="37"/>
      <c r="C121" s="37"/>
      <c r="D121" s="37"/>
      <c r="E121" s="75"/>
      <c r="F121" s="48">
        <v>18</v>
      </c>
      <c r="G121" s="48" t="s">
        <v>28</v>
      </c>
      <c r="H121" s="53">
        <v>4.5</v>
      </c>
      <c r="I121" s="76">
        <v>30</v>
      </c>
      <c r="J121" s="48" t="s">
        <v>33</v>
      </c>
      <c r="K121" s="48" t="s">
        <v>34</v>
      </c>
      <c r="L121" s="58">
        <v>82917764</v>
      </c>
      <c r="M121" s="58">
        <v>0</v>
      </c>
      <c r="N121" s="37"/>
      <c r="O121" s="37"/>
      <c r="P121" s="37"/>
      <c r="Q121" s="37"/>
      <c r="R121" s="37"/>
      <c r="S121" s="37"/>
      <c r="T121" s="37"/>
      <c r="U121" s="37"/>
      <c r="V121" s="37"/>
    </row>
    <row r="122" spans="1:22" ht="15" x14ac:dyDescent="0.25">
      <c r="A122" s="37"/>
      <c r="B122" s="37"/>
      <c r="C122" s="37"/>
      <c r="D122" s="37"/>
      <c r="E122" s="75"/>
      <c r="F122" s="48">
        <v>19</v>
      </c>
      <c r="G122" s="48" t="s">
        <v>28</v>
      </c>
      <c r="H122" s="53">
        <v>4</v>
      </c>
      <c r="I122" s="76">
        <v>30</v>
      </c>
      <c r="J122" s="48" t="s">
        <v>33</v>
      </c>
      <c r="K122" s="48" t="s">
        <v>34</v>
      </c>
      <c r="L122" s="58">
        <v>163724683</v>
      </c>
      <c r="M122" s="58">
        <v>0</v>
      </c>
      <c r="N122" s="37"/>
      <c r="O122" s="37"/>
      <c r="P122" s="37"/>
      <c r="Q122" s="37"/>
      <c r="R122" s="37"/>
      <c r="S122" s="37"/>
      <c r="T122" s="37"/>
      <c r="U122" s="37"/>
      <c r="V122" s="37"/>
    </row>
    <row r="123" spans="1:22" ht="15" x14ac:dyDescent="0.25">
      <c r="A123" s="37"/>
      <c r="B123" s="37"/>
      <c r="C123" s="37"/>
      <c r="D123" s="37"/>
      <c r="E123" s="75"/>
      <c r="F123" s="48">
        <v>20</v>
      </c>
      <c r="G123" s="48" t="s">
        <v>28</v>
      </c>
      <c r="H123" s="53">
        <v>6</v>
      </c>
      <c r="I123" s="76">
        <v>30</v>
      </c>
      <c r="J123" s="48" t="s">
        <v>247</v>
      </c>
      <c r="K123" s="48" t="s">
        <v>30</v>
      </c>
      <c r="L123" s="58">
        <v>221846000</v>
      </c>
      <c r="M123" s="58">
        <v>51026426</v>
      </c>
      <c r="N123" s="37"/>
      <c r="O123" s="37"/>
      <c r="P123" s="37"/>
      <c r="Q123" s="37"/>
      <c r="R123" s="37"/>
      <c r="S123" s="37"/>
      <c r="T123" s="37"/>
      <c r="U123" s="37"/>
      <c r="V123" s="37"/>
    </row>
    <row r="124" spans="1:22" ht="15" x14ac:dyDescent="0.25">
      <c r="A124" s="37"/>
      <c r="B124" s="37"/>
      <c r="C124" s="37"/>
      <c r="D124" s="37"/>
      <c r="E124" s="75"/>
      <c r="F124" s="48">
        <v>21</v>
      </c>
      <c r="G124" s="48" t="s">
        <v>28</v>
      </c>
      <c r="H124" s="53">
        <v>4.5</v>
      </c>
      <c r="I124" s="76">
        <v>30</v>
      </c>
      <c r="J124" s="48" t="s">
        <v>42</v>
      </c>
      <c r="K124" s="48" t="s">
        <v>48</v>
      </c>
      <c r="L124" s="58">
        <v>25338000</v>
      </c>
      <c r="M124" s="58">
        <v>0</v>
      </c>
      <c r="N124" s="37"/>
      <c r="O124" s="37"/>
      <c r="P124" s="37"/>
      <c r="Q124" s="37"/>
      <c r="R124" s="37"/>
      <c r="S124" s="37"/>
      <c r="T124" s="37"/>
      <c r="U124" s="37"/>
      <c r="V124" s="37"/>
    </row>
    <row r="125" spans="1:22" ht="15" x14ac:dyDescent="0.25">
      <c r="A125" s="37"/>
      <c r="B125" s="37"/>
      <c r="C125" s="37"/>
      <c r="D125" s="37"/>
      <c r="E125" s="75"/>
      <c r="F125" s="48">
        <v>22</v>
      </c>
      <c r="G125" s="48" t="s">
        <v>28</v>
      </c>
      <c r="H125" s="53">
        <v>6.5</v>
      </c>
      <c r="I125" s="76">
        <v>30</v>
      </c>
      <c r="J125" s="48" t="s">
        <v>248</v>
      </c>
      <c r="K125" s="48" t="s">
        <v>36</v>
      </c>
      <c r="L125" s="58">
        <v>150000000</v>
      </c>
      <c r="M125" s="58">
        <v>166666666</v>
      </c>
      <c r="N125" s="37"/>
      <c r="O125" s="37"/>
      <c r="P125" s="37"/>
      <c r="Q125" s="37"/>
      <c r="R125" s="37"/>
      <c r="S125" s="37"/>
      <c r="T125" s="37"/>
      <c r="U125" s="37"/>
      <c r="V125" s="37"/>
    </row>
    <row r="126" spans="1:22" ht="15" x14ac:dyDescent="0.25">
      <c r="A126" s="37"/>
      <c r="B126" s="37"/>
      <c r="C126" s="37"/>
      <c r="D126" s="37"/>
      <c r="E126" s="75"/>
      <c r="F126" s="48">
        <v>23</v>
      </c>
      <c r="G126" s="48" t="s">
        <v>28</v>
      </c>
      <c r="H126" s="53">
        <v>6.5</v>
      </c>
      <c r="I126" s="76">
        <v>40</v>
      </c>
      <c r="J126" s="48" t="s">
        <v>249</v>
      </c>
      <c r="K126" s="48" t="s">
        <v>30</v>
      </c>
      <c r="L126" s="58">
        <v>378551799</v>
      </c>
      <c r="M126" s="58">
        <v>1749250000</v>
      </c>
      <c r="N126" s="37"/>
      <c r="O126" s="37"/>
      <c r="P126" s="37"/>
      <c r="Q126" s="37"/>
      <c r="R126" s="37"/>
      <c r="S126" s="37"/>
      <c r="T126" s="37"/>
      <c r="U126" s="37"/>
      <c r="V126" s="37"/>
    </row>
    <row r="127" spans="1:22" ht="15" x14ac:dyDescent="0.25">
      <c r="A127" s="37"/>
      <c r="B127" s="37"/>
      <c r="C127" s="37"/>
      <c r="D127" s="37"/>
      <c r="E127" s="75"/>
      <c r="F127" s="48">
        <v>24</v>
      </c>
      <c r="G127" s="48" t="s">
        <v>28</v>
      </c>
      <c r="H127" s="53">
        <v>6</v>
      </c>
      <c r="I127" s="76">
        <v>40</v>
      </c>
      <c r="J127" s="48" t="s">
        <v>31</v>
      </c>
      <c r="K127" s="48" t="s">
        <v>252</v>
      </c>
      <c r="L127" s="58">
        <v>420000000</v>
      </c>
      <c r="M127" s="58">
        <v>1440000000</v>
      </c>
      <c r="N127" s="37"/>
      <c r="O127" s="37"/>
      <c r="P127" s="37"/>
      <c r="Q127" s="37"/>
      <c r="R127" s="37"/>
      <c r="S127" s="37"/>
      <c r="T127" s="37"/>
      <c r="U127" s="37"/>
      <c r="V127" s="37"/>
    </row>
    <row r="128" spans="1:22" ht="15" x14ac:dyDescent="0.25">
      <c r="A128" s="37"/>
      <c r="B128" s="46" t="str">
        <f>B104 &amp; " Total"</f>
        <v>2025-069 Total</v>
      </c>
      <c r="C128" s="46" t="s">
        <v>25</v>
      </c>
      <c r="D128" s="46" t="s">
        <v>25</v>
      </c>
      <c r="E128" s="65" t="str">
        <f>E104</f>
        <v>Single Family</v>
      </c>
      <c r="F128" s="50" t="s">
        <v>25</v>
      </c>
      <c r="G128" s="67" t="s">
        <v>25</v>
      </c>
      <c r="H128" s="68" t="s">
        <v>25</v>
      </c>
      <c r="I128" s="67" t="s">
        <v>25</v>
      </c>
      <c r="J128" s="67" t="s">
        <v>25</v>
      </c>
      <c r="K128" s="67" t="s">
        <v>25</v>
      </c>
      <c r="L128" s="69">
        <f>SUM(L104:L127)</f>
        <v>5017316083.1999998</v>
      </c>
      <c r="M128" s="69">
        <f>SUM(M104:M127)</f>
        <v>8265338389</v>
      </c>
      <c r="N128" s="66"/>
      <c r="O128" s="37"/>
      <c r="P128" s="37"/>
      <c r="Q128" s="37"/>
      <c r="R128" s="37"/>
      <c r="S128" s="37"/>
      <c r="T128" s="37"/>
      <c r="U128" s="37"/>
      <c r="V128" s="37"/>
    </row>
    <row r="129" spans="1:22" ht="15" x14ac:dyDescent="0.25">
      <c r="A129" s="37"/>
      <c r="B129" s="37" t="s">
        <v>235</v>
      </c>
      <c r="C129" s="37" t="s">
        <v>40</v>
      </c>
      <c r="D129" s="37" t="s">
        <v>21</v>
      </c>
      <c r="E129" s="75" t="s">
        <v>6</v>
      </c>
      <c r="F129" s="48">
        <v>1</v>
      </c>
      <c r="G129" s="48" t="s">
        <v>28</v>
      </c>
      <c r="H129" s="53">
        <v>6</v>
      </c>
      <c r="I129" s="76">
        <v>30</v>
      </c>
      <c r="J129" s="48" t="s">
        <v>55</v>
      </c>
      <c r="K129" s="48" t="s">
        <v>44</v>
      </c>
      <c r="L129" s="58">
        <v>275000000</v>
      </c>
      <c r="M129" s="58">
        <v>150000000</v>
      </c>
      <c r="N129" s="74"/>
      <c r="O129" s="66"/>
      <c r="P129" s="37"/>
      <c r="Q129" s="37"/>
      <c r="R129" s="37"/>
      <c r="S129" s="37"/>
      <c r="T129" s="37"/>
      <c r="U129" s="37"/>
      <c r="V129" s="37"/>
    </row>
    <row r="130" spans="1:22" ht="15" x14ac:dyDescent="0.25">
      <c r="A130" s="37"/>
      <c r="B130" s="37"/>
      <c r="C130" s="37"/>
      <c r="D130" s="37"/>
      <c r="E130" s="75"/>
      <c r="F130" s="48">
        <v>2</v>
      </c>
      <c r="G130" s="48" t="s">
        <v>28</v>
      </c>
      <c r="H130" s="53">
        <v>6</v>
      </c>
      <c r="I130" s="76">
        <v>30</v>
      </c>
      <c r="J130" s="48" t="s">
        <v>259</v>
      </c>
      <c r="K130" s="48" t="s">
        <v>44</v>
      </c>
      <c r="L130" s="58">
        <v>260000000</v>
      </c>
      <c r="M130" s="58">
        <v>190000000</v>
      </c>
      <c r="N130" s="74"/>
      <c r="O130" s="66"/>
      <c r="P130" s="37"/>
      <c r="Q130" s="37"/>
      <c r="R130" s="37"/>
      <c r="S130" s="37"/>
      <c r="T130" s="37"/>
      <c r="U130" s="37"/>
      <c r="V130" s="37"/>
    </row>
    <row r="131" spans="1:22" ht="15" x14ac:dyDescent="0.25">
      <c r="A131" s="37"/>
      <c r="B131" s="37"/>
      <c r="C131" s="37"/>
      <c r="D131" s="37"/>
      <c r="E131" s="75"/>
      <c r="F131" s="48">
        <v>3</v>
      </c>
      <c r="G131" s="48" t="s">
        <v>28</v>
      </c>
      <c r="H131" s="53">
        <v>6.5</v>
      </c>
      <c r="I131" s="76">
        <v>30</v>
      </c>
      <c r="J131" s="48" t="s">
        <v>31</v>
      </c>
      <c r="K131" s="48" t="s">
        <v>32</v>
      </c>
      <c r="L131" s="58">
        <v>102000000</v>
      </c>
      <c r="M131" s="58">
        <v>102000000</v>
      </c>
      <c r="N131" s="74"/>
      <c r="O131" s="66"/>
      <c r="P131" s="37"/>
      <c r="Q131" s="37"/>
      <c r="R131" s="37"/>
      <c r="S131" s="37"/>
      <c r="T131" s="37"/>
      <c r="U131" s="37"/>
      <c r="V131" s="37"/>
    </row>
    <row r="132" spans="1:22" ht="15" x14ac:dyDescent="0.25">
      <c r="A132" s="37"/>
      <c r="B132" s="37"/>
      <c r="C132" s="37"/>
      <c r="D132" s="37"/>
      <c r="E132" s="75"/>
      <c r="F132" s="48">
        <v>4</v>
      </c>
      <c r="G132" s="48" t="s">
        <v>28</v>
      </c>
      <c r="H132" s="53">
        <v>5.5</v>
      </c>
      <c r="I132" s="76">
        <v>30</v>
      </c>
      <c r="J132" s="48" t="s">
        <v>55</v>
      </c>
      <c r="K132" s="48" t="s">
        <v>44</v>
      </c>
      <c r="L132" s="58">
        <v>180000000</v>
      </c>
      <c r="M132" s="58">
        <v>60000000</v>
      </c>
      <c r="N132" s="74"/>
      <c r="O132" s="66"/>
      <c r="P132" s="37"/>
      <c r="Q132" s="37"/>
      <c r="R132" s="37"/>
      <c r="S132" s="37"/>
      <c r="T132" s="37"/>
      <c r="U132" s="37"/>
      <c r="V132" s="37"/>
    </row>
    <row r="133" spans="1:22" ht="15" x14ac:dyDescent="0.25">
      <c r="A133" s="37"/>
      <c r="B133" s="37"/>
      <c r="C133" s="37"/>
      <c r="D133" s="37"/>
      <c r="E133" s="75"/>
      <c r="F133" s="48">
        <v>5</v>
      </c>
      <c r="G133" s="48" t="s">
        <v>27</v>
      </c>
      <c r="H133" s="53" t="s">
        <v>22</v>
      </c>
      <c r="I133" s="76" t="s">
        <v>22</v>
      </c>
      <c r="J133" s="48" t="s">
        <v>260</v>
      </c>
      <c r="K133" s="48" t="s">
        <v>261</v>
      </c>
      <c r="L133" s="58">
        <v>0</v>
      </c>
      <c r="M133" s="58">
        <v>85280164</v>
      </c>
      <c r="N133" s="74"/>
      <c r="O133" s="66"/>
      <c r="P133" s="37"/>
      <c r="Q133" s="37"/>
      <c r="R133" s="37"/>
      <c r="S133" s="37"/>
      <c r="T133" s="37"/>
      <c r="U133" s="37"/>
      <c r="V133" s="37"/>
    </row>
    <row r="134" spans="1:22" ht="15" x14ac:dyDescent="0.25">
      <c r="A134" s="37"/>
      <c r="B134" s="46" t="str">
        <f>B129 &amp; " Total"</f>
        <v>2025-070 Total</v>
      </c>
      <c r="C134" s="46" t="s">
        <v>25</v>
      </c>
      <c r="D134" s="46" t="s">
        <v>25</v>
      </c>
      <c r="E134" s="65" t="str">
        <f>E129</f>
        <v>Single Family</v>
      </c>
      <c r="F134" s="50" t="s">
        <v>25</v>
      </c>
      <c r="G134" s="67" t="s">
        <v>25</v>
      </c>
      <c r="H134" s="68" t="s">
        <v>25</v>
      </c>
      <c r="I134" s="87" t="s">
        <v>25</v>
      </c>
      <c r="J134" s="67" t="s">
        <v>25</v>
      </c>
      <c r="K134" s="67" t="s">
        <v>25</v>
      </c>
      <c r="L134" s="69">
        <f>SUM(L129:L133)</f>
        <v>817000000</v>
      </c>
      <c r="M134" s="69">
        <f>SUM(M129:M133)</f>
        <v>587280164</v>
      </c>
      <c r="N134" s="66"/>
      <c r="O134" s="66"/>
      <c r="P134" s="37"/>
      <c r="Q134" s="37"/>
      <c r="R134" s="37"/>
      <c r="S134" s="37"/>
      <c r="T134" s="37"/>
      <c r="U134" s="37"/>
      <c r="V134" s="37"/>
    </row>
    <row r="135" spans="1:22" ht="15" x14ac:dyDescent="0.25">
      <c r="A135" s="37"/>
      <c r="B135" s="37" t="s">
        <v>236</v>
      </c>
      <c r="C135" s="37" t="s">
        <v>60</v>
      </c>
      <c r="D135" s="37" t="s">
        <v>21</v>
      </c>
      <c r="E135" s="75" t="s">
        <v>6</v>
      </c>
      <c r="F135" s="48">
        <v>1</v>
      </c>
      <c r="G135" s="48" t="s">
        <v>28</v>
      </c>
      <c r="H135" s="53">
        <v>6</v>
      </c>
      <c r="I135" s="76">
        <v>30</v>
      </c>
      <c r="J135" s="48" t="s">
        <v>56</v>
      </c>
      <c r="K135" s="48" t="s">
        <v>36</v>
      </c>
      <c r="L135" s="58">
        <v>225000000</v>
      </c>
      <c r="M135" s="58">
        <v>300000000</v>
      </c>
      <c r="N135" s="66"/>
      <c r="O135" s="66"/>
      <c r="P135" s="37"/>
      <c r="Q135" s="37"/>
      <c r="R135" s="37"/>
      <c r="S135" s="37"/>
      <c r="T135" s="37"/>
      <c r="U135" s="37"/>
      <c r="V135" s="37"/>
    </row>
    <row r="136" spans="1:22" ht="15" x14ac:dyDescent="0.25">
      <c r="A136" s="37"/>
      <c r="B136" s="37"/>
      <c r="C136" s="37"/>
      <c r="D136" s="37"/>
      <c r="E136" s="75"/>
      <c r="F136" s="48">
        <v>2</v>
      </c>
      <c r="G136" s="48" t="s">
        <v>28</v>
      </c>
      <c r="H136" s="53">
        <v>6</v>
      </c>
      <c r="I136" s="76">
        <v>30</v>
      </c>
      <c r="J136" s="48" t="s">
        <v>56</v>
      </c>
      <c r="K136" s="48" t="s">
        <v>36</v>
      </c>
      <c r="L136" s="58">
        <v>187500000</v>
      </c>
      <c r="M136" s="58">
        <v>250000000</v>
      </c>
      <c r="N136" s="66"/>
      <c r="O136" s="66"/>
      <c r="P136" s="37"/>
      <c r="Q136" s="37"/>
      <c r="R136" s="37"/>
      <c r="S136" s="37"/>
      <c r="T136" s="37"/>
      <c r="U136" s="37"/>
      <c r="V136" s="37"/>
    </row>
    <row r="137" spans="1:22" ht="15" x14ac:dyDescent="0.25">
      <c r="A137" s="37"/>
      <c r="B137" s="37"/>
      <c r="C137" s="37"/>
      <c r="D137" s="37"/>
      <c r="E137" s="75"/>
      <c r="F137" s="48">
        <v>3</v>
      </c>
      <c r="G137" s="48" t="s">
        <v>28</v>
      </c>
      <c r="H137" s="53">
        <v>6.5</v>
      </c>
      <c r="I137" s="76">
        <v>30</v>
      </c>
      <c r="J137" s="48" t="s">
        <v>31</v>
      </c>
      <c r="K137" s="48" t="s">
        <v>32</v>
      </c>
      <c r="L137" s="58">
        <v>80000000</v>
      </c>
      <c r="M137" s="58">
        <v>80000000</v>
      </c>
      <c r="N137" s="66"/>
      <c r="O137" s="37"/>
      <c r="P137" s="37"/>
      <c r="Q137" s="37"/>
      <c r="R137" s="37"/>
      <c r="S137" s="37"/>
      <c r="T137" s="37"/>
      <c r="U137" s="37"/>
      <c r="V137" s="37"/>
    </row>
    <row r="138" spans="1:22" ht="15" x14ac:dyDescent="0.25">
      <c r="A138" s="37"/>
      <c r="B138" s="37"/>
      <c r="C138" s="37"/>
      <c r="D138" s="37"/>
      <c r="E138" s="75"/>
      <c r="F138" s="48">
        <v>4</v>
      </c>
      <c r="G138" s="48" t="s">
        <v>27</v>
      </c>
      <c r="H138" s="53" t="s">
        <v>22</v>
      </c>
      <c r="I138" s="76" t="s">
        <v>22</v>
      </c>
      <c r="J138" s="48" t="s">
        <v>37</v>
      </c>
      <c r="K138" s="48" t="s">
        <v>34</v>
      </c>
      <c r="L138" s="58">
        <v>16993609</v>
      </c>
      <c r="M138" s="58">
        <v>0</v>
      </c>
      <c r="N138" s="66"/>
      <c r="O138" s="37"/>
      <c r="P138" s="37"/>
      <c r="Q138" s="37"/>
      <c r="R138" s="37"/>
      <c r="S138" s="37"/>
      <c r="T138" s="37"/>
      <c r="U138" s="37"/>
      <c r="V138" s="37"/>
    </row>
    <row r="139" spans="1:22" ht="15" x14ac:dyDescent="0.25">
      <c r="A139" s="37"/>
      <c r="B139" s="37"/>
      <c r="C139" s="37"/>
      <c r="D139" s="37"/>
      <c r="E139" s="75"/>
      <c r="F139" s="48">
        <v>5</v>
      </c>
      <c r="G139" s="48" t="s">
        <v>28</v>
      </c>
      <c r="H139" s="53">
        <v>6</v>
      </c>
      <c r="I139" s="76">
        <v>30</v>
      </c>
      <c r="J139" s="48" t="s">
        <v>247</v>
      </c>
      <c r="K139" s="48" t="s">
        <v>62</v>
      </c>
      <c r="L139" s="58">
        <v>46428876</v>
      </c>
      <c r="M139" s="58">
        <v>9712334</v>
      </c>
      <c r="N139" s="66"/>
      <c r="O139" s="37"/>
      <c r="P139" s="37"/>
      <c r="Q139" s="37"/>
      <c r="R139" s="37"/>
      <c r="S139" s="37"/>
      <c r="T139" s="37"/>
      <c r="U139" s="37"/>
      <c r="V139" s="37"/>
    </row>
    <row r="140" spans="1:22" ht="15" x14ac:dyDescent="0.25">
      <c r="A140" s="37"/>
      <c r="B140" s="37"/>
      <c r="C140" s="37"/>
      <c r="D140" s="37"/>
      <c r="E140" s="75"/>
      <c r="F140" s="48">
        <v>6</v>
      </c>
      <c r="G140" s="48" t="s">
        <v>27</v>
      </c>
      <c r="H140" s="53" t="s">
        <v>22</v>
      </c>
      <c r="I140" s="76" t="s">
        <v>22</v>
      </c>
      <c r="J140" s="48" t="s">
        <v>255</v>
      </c>
      <c r="K140" s="48" t="s">
        <v>53</v>
      </c>
      <c r="L140" s="58">
        <v>38749636</v>
      </c>
      <c r="M140" s="58">
        <v>31311162</v>
      </c>
      <c r="N140" s="66"/>
      <c r="O140" s="37"/>
      <c r="P140" s="37"/>
      <c r="Q140" s="37"/>
      <c r="R140" s="37"/>
      <c r="S140" s="37"/>
      <c r="T140" s="37"/>
      <c r="U140" s="37"/>
      <c r="V140" s="37"/>
    </row>
    <row r="141" spans="1:22" ht="15" x14ac:dyDescent="0.25">
      <c r="A141" s="37"/>
      <c r="B141" s="37"/>
      <c r="C141" s="37"/>
      <c r="D141" s="37"/>
      <c r="E141" s="75"/>
      <c r="F141" s="48">
        <v>7</v>
      </c>
      <c r="G141" s="48" t="s">
        <v>28</v>
      </c>
      <c r="H141" s="53">
        <v>5.5</v>
      </c>
      <c r="I141" s="76">
        <v>30</v>
      </c>
      <c r="J141" s="48" t="s">
        <v>56</v>
      </c>
      <c r="K141" s="48" t="s">
        <v>36</v>
      </c>
      <c r="L141" s="58">
        <v>150000000</v>
      </c>
      <c r="M141" s="58">
        <v>100000000</v>
      </c>
      <c r="N141" s="66"/>
      <c r="O141" s="37"/>
      <c r="P141" s="37"/>
      <c r="Q141" s="37"/>
      <c r="R141" s="37"/>
      <c r="S141" s="37"/>
      <c r="T141" s="37"/>
      <c r="U141" s="37"/>
      <c r="V141" s="37"/>
    </row>
    <row r="142" spans="1:22" ht="15" x14ac:dyDescent="0.25">
      <c r="A142" s="37"/>
      <c r="B142" s="46" t="str">
        <f>B135 &amp; " Total"</f>
        <v>2025-071 Total</v>
      </c>
      <c r="C142" s="46" t="s">
        <v>25</v>
      </c>
      <c r="D142" s="46" t="s">
        <v>25</v>
      </c>
      <c r="E142" s="65" t="str">
        <f>E135</f>
        <v>Single Family</v>
      </c>
      <c r="F142" s="50" t="s">
        <v>25</v>
      </c>
      <c r="G142" s="51" t="s">
        <v>25</v>
      </c>
      <c r="H142" s="55" t="s">
        <v>25</v>
      </c>
      <c r="I142" s="86" t="s">
        <v>25</v>
      </c>
      <c r="J142" s="51" t="s">
        <v>25</v>
      </c>
      <c r="K142" s="51" t="s">
        <v>25</v>
      </c>
      <c r="L142" s="60">
        <f>SUM(L135:L141)</f>
        <v>744672121</v>
      </c>
      <c r="M142" s="60">
        <f>SUM(M135:M141)</f>
        <v>771023496</v>
      </c>
      <c r="N142" s="66"/>
      <c r="O142" s="37"/>
      <c r="P142" s="37"/>
      <c r="Q142" s="37"/>
      <c r="R142" s="37"/>
      <c r="S142" s="37"/>
      <c r="T142" s="37"/>
      <c r="U142" s="37"/>
      <c r="V142" s="37"/>
    </row>
    <row r="143" spans="1:22" ht="15" x14ac:dyDescent="0.25">
      <c r="A143" s="37"/>
      <c r="B143" s="37" t="s">
        <v>237</v>
      </c>
      <c r="C143" s="37" t="s">
        <v>61</v>
      </c>
      <c r="D143" s="37" t="s">
        <v>21</v>
      </c>
      <c r="E143" s="75" t="s">
        <v>6</v>
      </c>
      <c r="F143" s="48">
        <v>1</v>
      </c>
      <c r="G143" s="48" t="s">
        <v>28</v>
      </c>
      <c r="H143" s="53">
        <v>5.5</v>
      </c>
      <c r="I143" s="76">
        <v>30</v>
      </c>
      <c r="J143" s="48" t="s">
        <v>39</v>
      </c>
      <c r="K143" s="48" t="s">
        <v>44</v>
      </c>
      <c r="L143" s="58">
        <v>200427391</v>
      </c>
      <c r="M143" s="58">
        <v>66809130</v>
      </c>
      <c r="N143" s="66"/>
      <c r="O143" s="37"/>
      <c r="P143" s="37"/>
      <c r="Q143" s="37"/>
      <c r="R143" s="37"/>
      <c r="S143" s="37"/>
      <c r="T143" s="37"/>
      <c r="U143" s="37"/>
      <c r="V143" s="37"/>
    </row>
    <row r="144" spans="1:22" ht="15" x14ac:dyDescent="0.25">
      <c r="A144" s="37"/>
      <c r="B144" s="37"/>
      <c r="C144" s="37"/>
      <c r="D144" s="37"/>
      <c r="E144" s="75"/>
      <c r="F144" s="48">
        <v>2</v>
      </c>
      <c r="G144" s="48" t="s">
        <v>28</v>
      </c>
      <c r="H144" s="53">
        <v>6</v>
      </c>
      <c r="I144" s="76">
        <v>30</v>
      </c>
      <c r="J144" s="48" t="s">
        <v>39</v>
      </c>
      <c r="K144" s="48" t="s">
        <v>44</v>
      </c>
      <c r="L144" s="58">
        <v>75000000</v>
      </c>
      <c r="M144" s="58">
        <v>50000000</v>
      </c>
      <c r="N144" s="66"/>
      <c r="O144" s="37"/>
      <c r="P144" s="37"/>
      <c r="Q144" s="37"/>
      <c r="R144" s="37"/>
      <c r="S144" s="37"/>
      <c r="T144" s="37"/>
      <c r="U144" s="37"/>
      <c r="V144" s="37"/>
    </row>
    <row r="145" spans="1:22" ht="15" x14ac:dyDescent="0.25">
      <c r="A145" s="37"/>
      <c r="B145" s="37"/>
      <c r="C145" s="37"/>
      <c r="D145" s="37"/>
      <c r="E145" s="75"/>
      <c r="F145" s="48">
        <v>3</v>
      </c>
      <c r="G145" s="48" t="s">
        <v>28</v>
      </c>
      <c r="H145" s="53" t="s">
        <v>22</v>
      </c>
      <c r="I145" s="53" t="s">
        <v>22</v>
      </c>
      <c r="J145" s="48" t="s">
        <v>263</v>
      </c>
      <c r="K145" s="48" t="s">
        <v>34</v>
      </c>
      <c r="L145" s="58">
        <v>40799016</v>
      </c>
      <c r="M145" s="58">
        <v>0</v>
      </c>
      <c r="N145" s="66"/>
      <c r="O145" s="37"/>
      <c r="P145" s="37"/>
      <c r="Q145" s="37"/>
      <c r="R145" s="37"/>
      <c r="S145" s="37"/>
      <c r="T145" s="37"/>
      <c r="U145" s="37"/>
      <c r="V145" s="37"/>
    </row>
    <row r="146" spans="1:22" ht="15" x14ac:dyDescent="0.25">
      <c r="A146" s="37"/>
      <c r="B146" s="37"/>
      <c r="C146" s="37"/>
      <c r="D146" s="37"/>
      <c r="E146" s="75"/>
      <c r="F146" s="48">
        <v>4</v>
      </c>
      <c r="G146" s="48" t="s">
        <v>28</v>
      </c>
      <c r="H146" s="53">
        <v>5.5</v>
      </c>
      <c r="I146" s="76">
        <v>30</v>
      </c>
      <c r="J146" s="48" t="s">
        <v>31</v>
      </c>
      <c r="K146" s="48" t="s">
        <v>48</v>
      </c>
      <c r="L146" s="58">
        <v>20000000</v>
      </c>
      <c r="M146" s="58">
        <v>0</v>
      </c>
      <c r="N146" s="66"/>
      <c r="O146" s="37"/>
      <c r="P146" s="37"/>
      <c r="Q146" s="37"/>
      <c r="R146" s="37"/>
      <c r="S146" s="37"/>
      <c r="T146" s="37"/>
      <c r="U146" s="37"/>
      <c r="V146" s="37"/>
    </row>
    <row r="147" spans="1:22" ht="15" x14ac:dyDescent="0.25">
      <c r="A147" s="37"/>
      <c r="B147" s="46" t="str">
        <f>B143 &amp; " Total"</f>
        <v>2025-072 Total</v>
      </c>
      <c r="C147" s="46" t="s">
        <v>25</v>
      </c>
      <c r="D147" s="46" t="s">
        <v>25</v>
      </c>
      <c r="E147" s="65" t="str">
        <f>E143</f>
        <v>Single Family</v>
      </c>
      <c r="F147" s="50" t="s">
        <v>25</v>
      </c>
      <c r="G147" s="51" t="s">
        <v>25</v>
      </c>
      <c r="H147" s="55" t="s">
        <v>25</v>
      </c>
      <c r="I147" s="86" t="s">
        <v>25</v>
      </c>
      <c r="J147" s="67" t="s">
        <v>25</v>
      </c>
      <c r="K147" s="67" t="s">
        <v>25</v>
      </c>
      <c r="L147" s="60">
        <f>SUM(L143:L146)</f>
        <v>336226407</v>
      </c>
      <c r="M147" s="60">
        <f>SUM(M143:M146)</f>
        <v>116809130</v>
      </c>
      <c r="N147" s="37"/>
      <c r="O147" s="37"/>
      <c r="P147" s="37"/>
      <c r="Q147" s="37"/>
      <c r="R147" s="37"/>
      <c r="S147" s="37"/>
      <c r="T147" s="37"/>
      <c r="U147" s="37"/>
      <c r="V147" s="37"/>
    </row>
    <row r="148" spans="1:22" ht="15" x14ac:dyDescent="0.25">
      <c r="A148" s="37"/>
      <c r="B148" s="37" t="s">
        <v>238</v>
      </c>
      <c r="C148" s="37" t="s">
        <v>20</v>
      </c>
      <c r="D148" s="37" t="s">
        <v>21</v>
      </c>
      <c r="E148" s="75" t="s">
        <v>7</v>
      </c>
      <c r="F148" s="48">
        <v>1</v>
      </c>
      <c r="G148" s="80" t="s">
        <v>41</v>
      </c>
      <c r="H148" s="81">
        <v>5.6</v>
      </c>
      <c r="I148" s="88">
        <v>40</v>
      </c>
      <c r="J148" s="83" t="s">
        <v>42</v>
      </c>
      <c r="K148" s="84" t="s">
        <v>65</v>
      </c>
      <c r="L148" s="85">
        <v>260105163</v>
      </c>
      <c r="M148" s="82">
        <v>260105163</v>
      </c>
      <c r="N148" s="37"/>
      <c r="O148" s="37"/>
      <c r="P148" s="37"/>
      <c r="Q148" s="37"/>
      <c r="R148" s="37"/>
      <c r="S148" s="37"/>
      <c r="T148" s="37"/>
      <c r="U148" s="37"/>
      <c r="V148" s="37"/>
    </row>
    <row r="149" spans="1:22" ht="15" x14ac:dyDescent="0.25">
      <c r="A149" s="37"/>
      <c r="B149" s="37"/>
      <c r="C149" s="37"/>
      <c r="D149" s="37"/>
      <c r="E149" s="75"/>
      <c r="F149" s="48">
        <v>2</v>
      </c>
      <c r="G149" s="80" t="s">
        <v>28</v>
      </c>
      <c r="H149" s="81">
        <v>5.6669999999999998</v>
      </c>
      <c r="I149" s="88">
        <v>40</v>
      </c>
      <c r="J149" s="84" t="s">
        <v>31</v>
      </c>
      <c r="K149" s="83" t="s">
        <v>43</v>
      </c>
      <c r="L149" s="85">
        <v>20000000</v>
      </c>
      <c r="M149" s="82">
        <v>20000000</v>
      </c>
      <c r="N149" s="37"/>
      <c r="O149" s="37"/>
      <c r="P149" s="37"/>
      <c r="Q149" s="37"/>
      <c r="R149" s="37"/>
      <c r="S149" s="37"/>
      <c r="T149" s="37"/>
      <c r="U149" s="37"/>
      <c r="V149" s="37"/>
    </row>
    <row r="150" spans="1:22" ht="15" x14ac:dyDescent="0.25">
      <c r="A150" s="37"/>
      <c r="B150" s="37"/>
      <c r="C150" s="37"/>
      <c r="D150" s="37"/>
      <c r="E150" s="75"/>
      <c r="F150" s="48">
        <v>3</v>
      </c>
      <c r="G150" s="80" t="s">
        <v>245</v>
      </c>
      <c r="H150" s="81">
        <v>5.6740000000000004</v>
      </c>
      <c r="I150" s="88">
        <v>40</v>
      </c>
      <c r="J150" s="84" t="s">
        <v>31</v>
      </c>
      <c r="K150" s="83" t="s">
        <v>43</v>
      </c>
      <c r="L150" s="85">
        <v>20000000</v>
      </c>
      <c r="M150" s="82">
        <v>20000000</v>
      </c>
      <c r="N150" s="37"/>
      <c r="O150" s="37"/>
      <c r="P150" s="37"/>
      <c r="Q150" s="37"/>
      <c r="R150" s="37"/>
      <c r="S150" s="37"/>
      <c r="T150" s="37"/>
      <c r="U150" s="37"/>
      <c r="V150" s="37"/>
    </row>
    <row r="151" spans="1:22" ht="15" x14ac:dyDescent="0.25">
      <c r="A151" s="37"/>
      <c r="B151" s="46" t="str">
        <f>B148 &amp; " Total"</f>
        <v>2025-073 Total</v>
      </c>
      <c r="C151" s="46" t="s">
        <v>25</v>
      </c>
      <c r="D151" s="46" t="s">
        <v>25</v>
      </c>
      <c r="E151" s="65" t="str">
        <f>E148</f>
        <v>Multifamily</v>
      </c>
      <c r="F151" s="50" t="s">
        <v>25</v>
      </c>
      <c r="G151" s="51" t="s">
        <v>25</v>
      </c>
      <c r="H151" s="55" t="s">
        <v>25</v>
      </c>
      <c r="I151" s="86" t="s">
        <v>25</v>
      </c>
      <c r="J151" s="67" t="s">
        <v>25</v>
      </c>
      <c r="K151" s="67" t="s">
        <v>25</v>
      </c>
      <c r="L151" s="60">
        <f>SUM(L148:L150)</f>
        <v>300105163</v>
      </c>
      <c r="M151" s="60">
        <f>SUM(M148:M150)</f>
        <v>300105163</v>
      </c>
      <c r="N151" s="37"/>
      <c r="O151" s="37"/>
      <c r="P151" s="37"/>
      <c r="Q151" s="37"/>
      <c r="R151" s="37"/>
      <c r="S151" s="37"/>
      <c r="T151" s="37"/>
      <c r="U151" s="37"/>
      <c r="V151" s="37"/>
    </row>
    <row r="152" spans="1:22" ht="15" x14ac:dyDescent="0.25">
      <c r="A152" s="37"/>
      <c r="B152" s="37" t="s">
        <v>239</v>
      </c>
      <c r="C152" s="37" t="s">
        <v>50</v>
      </c>
      <c r="D152" s="37" t="s">
        <v>21</v>
      </c>
      <c r="E152" s="75" t="s">
        <v>7</v>
      </c>
      <c r="F152" s="48">
        <v>1</v>
      </c>
      <c r="G152" s="48" t="s">
        <v>41</v>
      </c>
      <c r="H152" s="53">
        <v>5.3460000000000001</v>
      </c>
      <c r="I152" s="76">
        <v>40</v>
      </c>
      <c r="J152" s="48" t="s">
        <v>68</v>
      </c>
      <c r="K152" s="48" t="s">
        <v>43</v>
      </c>
      <c r="L152" s="58">
        <v>61320214</v>
      </c>
      <c r="M152" s="58">
        <v>61320214</v>
      </c>
      <c r="N152" s="37"/>
      <c r="O152" s="37"/>
      <c r="P152" s="37"/>
      <c r="Q152" s="37"/>
      <c r="R152" s="37"/>
      <c r="S152" s="37"/>
      <c r="T152" s="37"/>
      <c r="U152" s="37"/>
      <c r="V152" s="37"/>
    </row>
    <row r="153" spans="1:22" ht="15" x14ac:dyDescent="0.25">
      <c r="A153" s="37"/>
      <c r="B153" s="37"/>
      <c r="C153" s="37"/>
      <c r="D153" s="37"/>
      <c r="E153" s="75"/>
      <c r="F153" s="48">
        <v>2</v>
      </c>
      <c r="G153" s="48" t="s">
        <v>41</v>
      </c>
      <c r="H153" s="53">
        <v>6.1070000000000002</v>
      </c>
      <c r="I153" s="76">
        <v>40</v>
      </c>
      <c r="J153" s="48" t="s">
        <v>68</v>
      </c>
      <c r="K153" s="48" t="s">
        <v>43</v>
      </c>
      <c r="L153" s="58">
        <v>51858754</v>
      </c>
      <c r="M153" s="58">
        <v>51858754</v>
      </c>
      <c r="N153" s="37"/>
      <c r="O153" s="37"/>
      <c r="P153" s="37"/>
      <c r="Q153" s="37"/>
      <c r="R153" s="37"/>
      <c r="S153" s="37"/>
      <c r="T153" s="37"/>
      <c r="U153" s="37"/>
      <c r="V153" s="37"/>
    </row>
    <row r="154" spans="1:22" ht="15" x14ac:dyDescent="0.25">
      <c r="A154" s="37"/>
      <c r="B154" s="46" t="str">
        <f>B152 &amp; " Total"</f>
        <v>2025-074 Total</v>
      </c>
      <c r="C154" s="46" t="s">
        <v>25</v>
      </c>
      <c r="D154" s="46" t="s">
        <v>25</v>
      </c>
      <c r="E154" s="65" t="str">
        <f>E152</f>
        <v>Multifamily</v>
      </c>
      <c r="F154" s="50" t="s">
        <v>25</v>
      </c>
      <c r="G154" s="51" t="s">
        <v>25</v>
      </c>
      <c r="H154" s="55" t="s">
        <v>25</v>
      </c>
      <c r="I154" s="86" t="s">
        <v>25</v>
      </c>
      <c r="J154" s="51" t="s">
        <v>25</v>
      </c>
      <c r="K154" s="51" t="s">
        <v>25</v>
      </c>
      <c r="L154" s="60">
        <f>SUM(L152:L153)</f>
        <v>113178968</v>
      </c>
      <c r="M154" s="60">
        <f>SUM(M152:M153)</f>
        <v>113178968</v>
      </c>
      <c r="N154" s="37"/>
      <c r="O154" s="37"/>
      <c r="P154" s="37"/>
      <c r="Q154" s="37"/>
      <c r="R154" s="37"/>
      <c r="S154" s="37"/>
      <c r="T154" s="37"/>
      <c r="U154" s="37"/>
      <c r="V154" s="37"/>
    </row>
    <row r="155" spans="1:22" ht="15" x14ac:dyDescent="0.25">
      <c r="A155" s="37"/>
      <c r="B155" s="37" t="s">
        <v>240</v>
      </c>
      <c r="C155" s="37" t="s">
        <v>64</v>
      </c>
      <c r="D155" s="37" t="s">
        <v>21</v>
      </c>
      <c r="E155" s="75" t="s">
        <v>7</v>
      </c>
      <c r="F155" s="48">
        <v>1</v>
      </c>
      <c r="G155" s="48" t="s">
        <v>41</v>
      </c>
      <c r="H155" s="77">
        <v>5.4501299999999997</v>
      </c>
      <c r="I155" s="76">
        <v>40</v>
      </c>
      <c r="J155" s="48" t="s">
        <v>56</v>
      </c>
      <c r="K155" s="48" t="s">
        <v>65</v>
      </c>
      <c r="L155" s="58">
        <v>100000000</v>
      </c>
      <c r="M155" s="58">
        <f>100000000+57046000</f>
        <v>157046000</v>
      </c>
      <c r="N155" s="37"/>
      <c r="O155" s="37"/>
      <c r="P155" s="37"/>
      <c r="Q155" s="37"/>
      <c r="R155" s="37"/>
      <c r="S155" s="37"/>
      <c r="T155" s="37"/>
      <c r="U155" s="37"/>
      <c r="V155" s="37"/>
    </row>
    <row r="156" spans="1:22" ht="12" customHeight="1" x14ac:dyDescent="0.25">
      <c r="A156" s="37"/>
      <c r="B156" s="46" t="str">
        <f>B155 &amp; " Total"</f>
        <v>2025-075 Total</v>
      </c>
      <c r="C156" s="46" t="s">
        <v>25</v>
      </c>
      <c r="D156" s="46" t="s">
        <v>25</v>
      </c>
      <c r="E156" s="65" t="str">
        <f>E155</f>
        <v>Multifamily</v>
      </c>
      <c r="F156" s="50" t="s">
        <v>25</v>
      </c>
      <c r="G156" s="51" t="s">
        <v>25</v>
      </c>
      <c r="H156" s="55" t="s">
        <v>25</v>
      </c>
      <c r="I156" s="86" t="s">
        <v>25</v>
      </c>
      <c r="J156" s="51" t="s">
        <v>25</v>
      </c>
      <c r="K156" s="51" t="s">
        <v>25</v>
      </c>
      <c r="L156" s="60">
        <f>SUM(L155:L155)</f>
        <v>100000000</v>
      </c>
      <c r="M156" s="60">
        <f>SUM(M155:M155)</f>
        <v>157046000</v>
      </c>
      <c r="N156" s="37"/>
      <c r="O156" s="37"/>
      <c r="P156" s="37"/>
      <c r="Q156" s="37"/>
      <c r="R156" s="37"/>
      <c r="S156" s="37"/>
      <c r="T156" s="37"/>
      <c r="U156" s="37"/>
      <c r="V156" s="37"/>
    </row>
    <row r="157" spans="1:22" ht="15" x14ac:dyDescent="0.25">
      <c r="A157" s="37"/>
      <c r="B157" s="37" t="s">
        <v>241</v>
      </c>
      <c r="C157" s="37" t="s">
        <v>71</v>
      </c>
      <c r="D157" s="37" t="s">
        <v>21</v>
      </c>
      <c r="E157" s="75" t="s">
        <v>7</v>
      </c>
      <c r="F157" s="48">
        <v>1</v>
      </c>
      <c r="G157" s="80" t="s">
        <v>41</v>
      </c>
      <c r="H157" s="81">
        <v>5.431</v>
      </c>
      <c r="I157" s="76">
        <v>40</v>
      </c>
      <c r="J157" s="48" t="s">
        <v>42</v>
      </c>
      <c r="K157" s="48" t="s">
        <v>43</v>
      </c>
      <c r="L157" s="82">
        <v>100590410</v>
      </c>
      <c r="M157" s="82">
        <v>100590410</v>
      </c>
      <c r="N157" s="37"/>
      <c r="O157" s="37"/>
      <c r="P157" s="37"/>
      <c r="Q157" s="37"/>
      <c r="R157" s="37"/>
      <c r="S157" s="37"/>
      <c r="T157" s="37"/>
      <c r="U157" s="37"/>
      <c r="V157" s="37"/>
    </row>
    <row r="158" spans="1:22" ht="14.1" customHeight="1" x14ac:dyDescent="0.25">
      <c r="A158" s="37"/>
      <c r="B158" s="46" t="str">
        <f>B157 &amp; " Total"</f>
        <v>2025-076 Total</v>
      </c>
      <c r="C158" s="46" t="s">
        <v>25</v>
      </c>
      <c r="D158" s="46" t="s">
        <v>25</v>
      </c>
      <c r="E158" s="65" t="str">
        <f>E157</f>
        <v>Multifamily</v>
      </c>
      <c r="F158" s="50" t="s">
        <v>25</v>
      </c>
      <c r="G158" s="51" t="s">
        <v>25</v>
      </c>
      <c r="H158" s="55" t="s">
        <v>25</v>
      </c>
      <c r="I158" s="86" t="s">
        <v>25</v>
      </c>
      <c r="J158" s="51" t="s">
        <v>25</v>
      </c>
      <c r="K158" s="51" t="s">
        <v>25</v>
      </c>
      <c r="L158" s="60">
        <f>SUM(L157:L157)</f>
        <v>100590410</v>
      </c>
      <c r="M158" s="60">
        <f>SUM(M157:M157)</f>
        <v>100590410</v>
      </c>
      <c r="N158" s="37"/>
      <c r="O158" s="37"/>
      <c r="P158" s="37"/>
      <c r="Q158" s="37"/>
      <c r="R158" s="37"/>
      <c r="S158" s="37"/>
      <c r="T158" s="37"/>
      <c r="U158" s="37"/>
      <c r="V158" s="37"/>
    </row>
    <row r="159" spans="1:22" ht="15" x14ac:dyDescent="0.25">
      <c r="A159" s="37"/>
      <c r="B159" s="37" t="s">
        <v>242</v>
      </c>
      <c r="C159" s="37" t="s">
        <v>66</v>
      </c>
      <c r="D159" s="37" t="s">
        <v>21</v>
      </c>
      <c r="E159" s="75" t="s">
        <v>7</v>
      </c>
      <c r="F159" s="48">
        <v>1</v>
      </c>
      <c r="G159" s="48" t="s">
        <v>41</v>
      </c>
      <c r="H159" s="53">
        <v>5.2910000000000004</v>
      </c>
      <c r="I159" s="76">
        <v>40</v>
      </c>
      <c r="J159" s="48" t="s">
        <v>42</v>
      </c>
      <c r="K159" s="48" t="s">
        <v>43</v>
      </c>
      <c r="L159" s="58">
        <v>150000000</v>
      </c>
      <c r="M159" s="58">
        <v>150000000</v>
      </c>
      <c r="N159" s="37"/>
      <c r="O159" s="37"/>
      <c r="P159" s="37"/>
      <c r="Q159" s="37"/>
      <c r="R159" s="37"/>
      <c r="S159" s="37"/>
      <c r="T159" s="37"/>
      <c r="U159" s="37"/>
      <c r="V159" s="37"/>
    </row>
    <row r="160" spans="1:22" ht="15" customHeight="1" x14ac:dyDescent="0.25">
      <c r="A160" s="37"/>
      <c r="B160" s="46" t="str">
        <f>B159 &amp; " Total"</f>
        <v>2025-077 Total</v>
      </c>
      <c r="C160" s="46" t="s">
        <v>25</v>
      </c>
      <c r="D160" s="46" t="s">
        <v>25</v>
      </c>
      <c r="E160" s="65" t="str">
        <f>E159</f>
        <v>Multifamily</v>
      </c>
      <c r="F160" s="50" t="s">
        <v>25</v>
      </c>
      <c r="G160" s="51" t="s">
        <v>25</v>
      </c>
      <c r="H160" s="55" t="s">
        <v>25</v>
      </c>
      <c r="I160" s="86" t="s">
        <v>25</v>
      </c>
      <c r="J160" s="51" t="s">
        <v>25</v>
      </c>
      <c r="K160" s="51" t="s">
        <v>25</v>
      </c>
      <c r="L160" s="60">
        <f>SUM(L159:L159)</f>
        <v>150000000</v>
      </c>
      <c r="M160" s="60">
        <f>SUM(M159:M159)</f>
        <v>150000000</v>
      </c>
      <c r="N160" s="37"/>
      <c r="O160" s="37"/>
      <c r="P160" s="37"/>
      <c r="Q160" s="37"/>
      <c r="R160" s="37"/>
      <c r="S160" s="37"/>
      <c r="T160" s="37"/>
      <c r="U160" s="37"/>
      <c r="V160" s="37"/>
    </row>
    <row r="161" spans="1:22" ht="15" customHeight="1" x14ac:dyDescent="0.25">
      <c r="A161" s="37"/>
      <c r="B161" s="37" t="s">
        <v>243</v>
      </c>
      <c r="C161" s="37" t="s">
        <v>71</v>
      </c>
      <c r="D161" s="37" t="s">
        <v>21</v>
      </c>
      <c r="E161" s="75" t="s">
        <v>8</v>
      </c>
      <c r="F161" s="48">
        <v>1</v>
      </c>
      <c r="G161" s="48" t="s">
        <v>28</v>
      </c>
      <c r="H161" s="53">
        <v>5.9829999999999997</v>
      </c>
      <c r="I161" s="76">
        <v>50</v>
      </c>
      <c r="J161" s="48" t="s">
        <v>72</v>
      </c>
      <c r="K161" s="48" t="s">
        <v>74</v>
      </c>
      <c r="L161" s="79">
        <v>140241879</v>
      </c>
      <c r="M161" s="79">
        <v>140241879</v>
      </c>
      <c r="N161" s="37"/>
      <c r="O161" s="37"/>
      <c r="P161" s="37"/>
      <c r="Q161" s="37"/>
      <c r="R161" s="37"/>
      <c r="S161" s="37"/>
      <c r="T161" s="37"/>
      <c r="U161" s="37"/>
      <c r="V161" s="37"/>
    </row>
    <row r="162" spans="1:22" ht="15" customHeight="1" x14ac:dyDescent="0.25">
      <c r="A162" s="37"/>
      <c r="B162" s="46" t="str">
        <f>B161 &amp; " Total"</f>
        <v>2025-H09 Total</v>
      </c>
      <c r="C162" s="46" t="s">
        <v>25</v>
      </c>
      <c r="D162" s="46" t="s">
        <v>25</v>
      </c>
      <c r="E162" s="65" t="str">
        <f>E161</f>
        <v>Reverse REMIC</v>
      </c>
      <c r="F162" s="50" t="s">
        <v>25</v>
      </c>
      <c r="G162" s="51" t="s">
        <v>25</v>
      </c>
      <c r="H162" s="55" t="s">
        <v>25</v>
      </c>
      <c r="I162" s="86" t="s">
        <v>25</v>
      </c>
      <c r="J162" s="51" t="s">
        <v>25</v>
      </c>
      <c r="K162" s="51" t="s">
        <v>25</v>
      </c>
      <c r="L162" s="60">
        <f>SUM(L161:L161)</f>
        <v>140241879</v>
      </c>
      <c r="M162" s="60">
        <f>SUM(M161:M161)</f>
        <v>140241879</v>
      </c>
      <c r="N162" s="37"/>
      <c r="O162" s="37"/>
      <c r="P162" s="37"/>
      <c r="Q162" s="37"/>
      <c r="R162" s="37"/>
      <c r="S162" s="37"/>
      <c r="T162" s="37"/>
      <c r="U162" s="37"/>
      <c r="V162" s="37"/>
    </row>
    <row r="163" spans="1:22" ht="15" customHeight="1" x14ac:dyDescent="0.25">
      <c r="A163" s="37"/>
      <c r="B163" s="37" t="s">
        <v>244</v>
      </c>
      <c r="C163" s="37" t="s">
        <v>50</v>
      </c>
      <c r="D163" s="37" t="s">
        <v>21</v>
      </c>
      <c r="E163" s="75" t="s">
        <v>8</v>
      </c>
      <c r="F163" s="48">
        <v>1</v>
      </c>
      <c r="G163" s="48" t="s">
        <v>28</v>
      </c>
      <c r="H163" s="53">
        <v>5.9779999999999998</v>
      </c>
      <c r="I163" s="76">
        <v>50</v>
      </c>
      <c r="J163" s="48" t="s">
        <v>72</v>
      </c>
      <c r="K163" s="48" t="s">
        <v>74</v>
      </c>
      <c r="L163" s="58">
        <v>95400953</v>
      </c>
      <c r="M163" s="58">
        <v>95400953</v>
      </c>
      <c r="N163" s="37"/>
      <c r="O163" s="37"/>
      <c r="P163" s="37"/>
      <c r="Q163" s="37"/>
      <c r="R163" s="37"/>
      <c r="S163" s="37"/>
      <c r="T163" s="37"/>
      <c r="U163" s="37"/>
      <c r="V163" s="37"/>
    </row>
    <row r="164" spans="1:22" ht="15" customHeight="1" x14ac:dyDescent="0.25">
      <c r="A164" s="37"/>
      <c r="B164" s="37"/>
      <c r="C164" s="37"/>
      <c r="D164" s="37"/>
      <c r="E164" s="75"/>
      <c r="F164" s="48">
        <v>2</v>
      </c>
      <c r="G164" s="48" t="s">
        <v>28</v>
      </c>
      <c r="H164" s="53">
        <v>6.1369999999999996</v>
      </c>
      <c r="I164" s="76">
        <v>50</v>
      </c>
      <c r="J164" s="48" t="s">
        <v>72</v>
      </c>
      <c r="K164" s="48" t="s">
        <v>73</v>
      </c>
      <c r="L164" s="58">
        <v>20152481</v>
      </c>
      <c r="M164" s="58">
        <v>20152481</v>
      </c>
      <c r="N164" s="37"/>
      <c r="O164" s="37"/>
      <c r="P164" s="37"/>
      <c r="Q164" s="37"/>
      <c r="R164" s="37"/>
      <c r="S164" s="37"/>
      <c r="T164" s="37"/>
      <c r="U164" s="37"/>
      <c r="V164" s="37"/>
    </row>
    <row r="165" spans="1:22" ht="15" customHeight="1" x14ac:dyDescent="0.25">
      <c r="A165" s="37"/>
      <c r="B165" s="37"/>
      <c r="C165" s="37"/>
      <c r="D165" s="37"/>
      <c r="E165" s="75"/>
      <c r="F165" s="48">
        <v>3</v>
      </c>
      <c r="G165" s="48" t="s">
        <v>28</v>
      </c>
      <c r="H165" s="53">
        <v>5.89</v>
      </c>
      <c r="I165" s="76">
        <v>50</v>
      </c>
      <c r="J165" s="48" t="s">
        <v>72</v>
      </c>
      <c r="K165" s="48" t="s">
        <v>74</v>
      </c>
      <c r="L165" s="58">
        <v>119274848</v>
      </c>
      <c r="M165" s="58">
        <v>119274848</v>
      </c>
      <c r="N165" s="37"/>
      <c r="O165" s="37"/>
      <c r="P165" s="37"/>
      <c r="Q165" s="37"/>
      <c r="R165" s="37"/>
      <c r="S165" s="37"/>
      <c r="T165" s="37"/>
      <c r="U165" s="37"/>
      <c r="V165" s="37"/>
    </row>
    <row r="166" spans="1:22" ht="15" customHeight="1" x14ac:dyDescent="0.25">
      <c r="A166" s="37"/>
      <c r="B166" s="37"/>
      <c r="C166" s="37"/>
      <c r="D166" s="37"/>
      <c r="E166" s="75"/>
      <c r="F166" s="48">
        <v>4</v>
      </c>
      <c r="G166" s="48" t="s">
        <v>27</v>
      </c>
      <c r="H166" s="53" t="s">
        <v>22</v>
      </c>
      <c r="I166" s="76" t="s">
        <v>22</v>
      </c>
      <c r="J166" s="48" t="s">
        <v>265</v>
      </c>
      <c r="K166" s="48" t="s">
        <v>251</v>
      </c>
      <c r="L166" s="58">
        <v>0</v>
      </c>
      <c r="M166" s="58">
        <v>125129269</v>
      </c>
      <c r="N166" s="37"/>
      <c r="O166" s="37"/>
      <c r="P166" s="37"/>
      <c r="Q166" s="37"/>
      <c r="R166" s="37"/>
      <c r="S166" s="37"/>
      <c r="T166" s="37"/>
      <c r="U166" s="37"/>
      <c r="V166" s="37"/>
    </row>
    <row r="167" spans="1:22" ht="15" customHeight="1" x14ac:dyDescent="0.25">
      <c r="A167" s="37"/>
      <c r="B167" s="37"/>
      <c r="C167" s="37"/>
      <c r="D167" s="37"/>
      <c r="E167" s="75"/>
      <c r="F167" s="48">
        <v>5</v>
      </c>
      <c r="G167" s="48" t="s">
        <v>28</v>
      </c>
      <c r="H167" s="53">
        <v>6.0750000000000002</v>
      </c>
      <c r="I167" s="76">
        <v>50</v>
      </c>
      <c r="J167" s="48" t="s">
        <v>72</v>
      </c>
      <c r="K167" s="48" t="s">
        <v>74</v>
      </c>
      <c r="L167" s="58">
        <v>20000000</v>
      </c>
      <c r="M167" s="58">
        <v>20000000</v>
      </c>
      <c r="N167" s="37"/>
      <c r="O167" s="37"/>
      <c r="P167" s="37"/>
      <c r="Q167" s="37"/>
      <c r="R167" s="37"/>
      <c r="S167" s="37"/>
      <c r="T167" s="37"/>
      <c r="U167" s="37"/>
      <c r="V167" s="37"/>
    </row>
    <row r="168" spans="1:22" ht="15" customHeight="1" x14ac:dyDescent="0.25">
      <c r="A168" s="37"/>
      <c r="B168" s="37"/>
      <c r="C168" s="37"/>
      <c r="D168" s="37"/>
      <c r="E168" s="75"/>
      <c r="F168" s="48">
        <v>6</v>
      </c>
      <c r="G168" s="48" t="s">
        <v>28</v>
      </c>
      <c r="H168" s="53">
        <v>6.1550000000000002</v>
      </c>
      <c r="I168" s="76">
        <v>50</v>
      </c>
      <c r="J168" s="48" t="s">
        <v>72</v>
      </c>
      <c r="K168" s="48" t="s">
        <v>74</v>
      </c>
      <c r="L168" s="58">
        <v>10000000</v>
      </c>
      <c r="M168" s="58">
        <v>10000000</v>
      </c>
      <c r="N168" s="37"/>
      <c r="O168" s="37"/>
      <c r="P168" s="37"/>
      <c r="Q168" s="37"/>
      <c r="R168" s="37"/>
      <c r="S168" s="37"/>
      <c r="T168" s="37"/>
      <c r="U168" s="37"/>
      <c r="V168" s="37"/>
    </row>
    <row r="169" spans="1:22" ht="15" customHeight="1" x14ac:dyDescent="0.25">
      <c r="A169" s="37"/>
      <c r="B169" s="37"/>
      <c r="C169" s="37"/>
      <c r="D169" s="37"/>
      <c r="E169" s="75"/>
      <c r="F169" s="48">
        <v>7</v>
      </c>
      <c r="G169" s="48" t="s">
        <v>28</v>
      </c>
      <c r="H169" s="53">
        <v>6.1509999999999998</v>
      </c>
      <c r="I169" s="76">
        <v>50</v>
      </c>
      <c r="J169" s="48" t="s">
        <v>72</v>
      </c>
      <c r="K169" s="48" t="s">
        <v>74</v>
      </c>
      <c r="L169" s="58">
        <v>60000000</v>
      </c>
      <c r="M169" s="58">
        <v>60000000</v>
      </c>
      <c r="N169" s="37"/>
      <c r="O169" s="37"/>
      <c r="P169" s="37"/>
      <c r="Q169" s="37"/>
      <c r="R169" s="37"/>
      <c r="S169" s="37"/>
      <c r="T169" s="37"/>
      <c r="U169" s="37"/>
      <c r="V169" s="37"/>
    </row>
    <row r="170" spans="1:22" ht="15" customHeight="1" x14ac:dyDescent="0.25">
      <c r="A170" s="37"/>
      <c r="B170" s="37"/>
      <c r="C170" s="37"/>
      <c r="D170" s="37"/>
      <c r="E170" s="75"/>
      <c r="F170" s="48">
        <v>8</v>
      </c>
      <c r="G170" s="48" t="s">
        <v>28</v>
      </c>
      <c r="H170" s="53">
        <v>6.1319999999999997</v>
      </c>
      <c r="I170" s="76">
        <v>50</v>
      </c>
      <c r="J170" s="48" t="s">
        <v>72</v>
      </c>
      <c r="K170" s="48" t="s">
        <v>74</v>
      </c>
      <c r="L170" s="58">
        <v>60000000</v>
      </c>
      <c r="M170" s="58">
        <v>60000000</v>
      </c>
      <c r="N170" s="37"/>
      <c r="O170" s="37"/>
      <c r="P170" s="37"/>
      <c r="Q170" s="37"/>
      <c r="R170" s="37"/>
      <c r="S170" s="37"/>
      <c r="T170" s="37"/>
      <c r="U170" s="37"/>
      <c r="V170" s="37"/>
    </row>
    <row r="171" spans="1:22" ht="15" customHeight="1" x14ac:dyDescent="0.25">
      <c r="A171" s="37"/>
      <c r="B171" s="37"/>
      <c r="C171" s="37"/>
      <c r="D171" s="37"/>
      <c r="E171" s="75"/>
      <c r="F171" s="48">
        <v>9</v>
      </c>
      <c r="G171" s="48" t="s">
        <v>28</v>
      </c>
      <c r="H171" s="53">
        <v>6.1749999999999998</v>
      </c>
      <c r="I171" s="76">
        <v>50</v>
      </c>
      <c r="J171" s="48" t="s">
        <v>72</v>
      </c>
      <c r="K171" s="48" t="s">
        <v>74</v>
      </c>
      <c r="L171" s="58">
        <v>12000000</v>
      </c>
      <c r="M171" s="58">
        <v>12000000</v>
      </c>
      <c r="N171" s="37"/>
      <c r="O171" s="37"/>
      <c r="P171" s="37"/>
      <c r="Q171" s="37"/>
      <c r="R171" s="37"/>
      <c r="S171" s="37"/>
      <c r="T171" s="37"/>
      <c r="U171" s="37"/>
      <c r="V171" s="37"/>
    </row>
    <row r="172" spans="1:22" ht="15" customHeight="1" x14ac:dyDescent="0.25">
      <c r="A172" s="37"/>
      <c r="B172" s="37"/>
      <c r="C172" s="37"/>
      <c r="D172" s="37"/>
      <c r="E172" s="75"/>
      <c r="F172" s="48">
        <v>10</v>
      </c>
      <c r="G172" s="48" t="s">
        <v>28</v>
      </c>
      <c r="H172" s="53">
        <v>6.1340000000000003</v>
      </c>
      <c r="I172" s="76">
        <v>50</v>
      </c>
      <c r="J172" s="48" t="s">
        <v>72</v>
      </c>
      <c r="K172" s="48" t="s">
        <v>74</v>
      </c>
      <c r="L172" s="58">
        <v>4000000</v>
      </c>
      <c r="M172" s="58">
        <v>4000000</v>
      </c>
      <c r="N172" s="37"/>
      <c r="O172" s="37"/>
      <c r="P172" s="37"/>
      <c r="Q172" s="37"/>
      <c r="R172" s="37"/>
      <c r="S172" s="37"/>
      <c r="T172" s="37"/>
      <c r="U172" s="37"/>
      <c r="V172" s="37"/>
    </row>
    <row r="173" spans="1:22" ht="15" customHeight="1" x14ac:dyDescent="0.25">
      <c r="A173" s="37"/>
      <c r="B173" s="37"/>
      <c r="C173" s="37"/>
      <c r="D173" s="37"/>
      <c r="E173" s="75"/>
      <c r="F173" s="48">
        <v>11</v>
      </c>
      <c r="G173" s="48" t="s">
        <v>28</v>
      </c>
      <c r="H173" s="53">
        <v>6.2469999999999999</v>
      </c>
      <c r="I173" s="76">
        <v>50</v>
      </c>
      <c r="J173" s="48" t="s">
        <v>72</v>
      </c>
      <c r="K173" s="48" t="s">
        <v>73</v>
      </c>
      <c r="L173" s="58">
        <v>15000000</v>
      </c>
      <c r="M173" s="58">
        <v>15000000</v>
      </c>
      <c r="N173" s="37"/>
      <c r="O173" s="37"/>
      <c r="P173" s="37"/>
      <c r="Q173" s="37"/>
      <c r="R173" s="37"/>
      <c r="S173" s="37"/>
      <c r="T173" s="37"/>
      <c r="U173" s="37"/>
      <c r="V173" s="37"/>
    </row>
    <row r="174" spans="1:22" ht="15" customHeight="1" x14ac:dyDescent="0.25">
      <c r="A174" s="37"/>
      <c r="B174" s="46" t="str">
        <f>B163 &amp; " Total"</f>
        <v>2025-H10 Total</v>
      </c>
      <c r="C174" s="46" t="s">
        <v>25</v>
      </c>
      <c r="D174" s="46" t="s">
        <v>25</v>
      </c>
      <c r="E174" s="65" t="str">
        <f>E163</f>
        <v>Reverse REMIC</v>
      </c>
      <c r="F174" s="50" t="s">
        <v>25</v>
      </c>
      <c r="G174" s="51" t="s">
        <v>25</v>
      </c>
      <c r="H174" s="55" t="s">
        <v>25</v>
      </c>
      <c r="I174" s="51" t="s">
        <v>25</v>
      </c>
      <c r="J174" s="51" t="s">
        <v>25</v>
      </c>
      <c r="K174" s="51" t="s">
        <v>25</v>
      </c>
      <c r="L174" s="60">
        <f>SUM(L163:L173)</f>
        <v>415828282</v>
      </c>
      <c r="M174" s="60">
        <f>SUM(M163:M173)</f>
        <v>540957551</v>
      </c>
      <c r="N174" s="37"/>
      <c r="O174" s="37"/>
      <c r="P174" s="37"/>
      <c r="Q174" s="37"/>
      <c r="R174" s="37"/>
      <c r="S174" s="37"/>
      <c r="T174" s="37"/>
      <c r="U174" s="37"/>
      <c r="V174" s="37"/>
    </row>
    <row r="175" spans="1:22" ht="15" customHeight="1" thickBot="1" x14ac:dyDescent="0.3">
      <c r="A175" s="37"/>
      <c r="B175" s="47" t="s">
        <v>9</v>
      </c>
      <c r="C175" s="47" t="s">
        <v>25</v>
      </c>
      <c r="D175" s="47" t="s">
        <v>25</v>
      </c>
      <c r="E175" s="47" t="s">
        <v>25</v>
      </c>
      <c r="F175" s="52" t="s">
        <v>25</v>
      </c>
      <c r="G175" s="52" t="s">
        <v>25</v>
      </c>
      <c r="H175" s="56" t="s">
        <v>25</v>
      </c>
      <c r="I175" s="52" t="s">
        <v>25</v>
      </c>
      <c r="J175" s="52" t="s">
        <v>25</v>
      </c>
      <c r="K175" s="52" t="s">
        <v>25</v>
      </c>
      <c r="L175" s="61">
        <f>SUMIF(B17:B$174, "*Total", L17:L$174)</f>
        <v>16953111782.200001</v>
      </c>
      <c r="M175" s="61">
        <f>SUMIF(B17:B$174, "*Total", M17:M$174)</f>
        <v>18083901059</v>
      </c>
      <c r="N175" s="37"/>
      <c r="O175" s="37"/>
      <c r="P175" s="37"/>
      <c r="Q175" s="37"/>
      <c r="R175" s="37"/>
      <c r="S175" s="37"/>
      <c r="T175" s="37"/>
      <c r="U175" s="37"/>
      <c r="V175" s="37"/>
    </row>
    <row r="176" spans="1:22" ht="15" x14ac:dyDescent="0.25">
      <c r="A176" s="37"/>
      <c r="B176" s="37" t="s">
        <v>75</v>
      </c>
      <c r="C176" s="37"/>
      <c r="D176" s="37"/>
      <c r="E176" s="37"/>
      <c r="F176" s="48"/>
      <c r="G176" s="48"/>
      <c r="H176" s="53"/>
      <c r="I176" s="48"/>
      <c r="J176" s="48"/>
      <c r="K176" s="48"/>
      <c r="L176" s="58"/>
      <c r="M176" s="58"/>
      <c r="N176" s="37"/>
      <c r="O176" s="37"/>
      <c r="P176" s="37"/>
      <c r="Q176" s="37"/>
      <c r="R176" s="37"/>
      <c r="S176" s="37"/>
      <c r="T176" s="37"/>
      <c r="U176" s="37"/>
      <c r="V176" s="37"/>
    </row>
    <row r="177" spans="1:22" ht="15" x14ac:dyDescent="0.25">
      <c r="A177" s="37"/>
      <c r="B177" s="37"/>
      <c r="C177" s="37"/>
      <c r="D177" s="37"/>
      <c r="E177" s="37"/>
      <c r="F177" s="48"/>
      <c r="G177" s="48"/>
      <c r="H177" s="53"/>
      <c r="I177" s="48"/>
      <c r="J177" s="48"/>
      <c r="K177" s="48"/>
      <c r="L177" s="58"/>
      <c r="M177" s="58"/>
      <c r="N177" s="37"/>
      <c r="O177" s="37"/>
      <c r="P177" s="37"/>
      <c r="Q177" s="37"/>
      <c r="R177" s="37"/>
      <c r="S177" s="37"/>
      <c r="T177" s="37"/>
      <c r="U177" s="37"/>
      <c r="V177" s="37"/>
    </row>
    <row r="178" spans="1:22" ht="15" x14ac:dyDescent="0.25">
      <c r="A178" s="37"/>
      <c r="B178" s="37"/>
      <c r="C178" s="37"/>
      <c r="D178" s="37"/>
      <c r="E178" s="37"/>
      <c r="F178" s="48"/>
      <c r="G178" s="48"/>
      <c r="H178" s="53"/>
      <c r="I178" s="48"/>
      <c r="J178" s="48"/>
      <c r="K178" s="48"/>
      <c r="L178" s="58"/>
      <c r="M178" s="58"/>
      <c r="N178" s="37"/>
      <c r="O178" s="37"/>
      <c r="P178" s="37"/>
      <c r="Q178" s="37"/>
      <c r="R178" s="37"/>
      <c r="S178" s="37"/>
      <c r="T178" s="37"/>
      <c r="U178" s="37"/>
      <c r="V178" s="37"/>
    </row>
    <row r="179" spans="1:22" ht="15" x14ac:dyDescent="0.25">
      <c r="A179" s="37"/>
      <c r="B179" s="37"/>
      <c r="C179" s="37"/>
      <c r="D179" s="37"/>
      <c r="E179" s="37"/>
      <c r="F179" s="48"/>
      <c r="G179" s="48"/>
      <c r="H179" s="53"/>
      <c r="I179" s="48"/>
      <c r="J179" s="48"/>
      <c r="K179" s="48"/>
      <c r="L179" s="58"/>
      <c r="M179" s="58"/>
      <c r="N179" s="37"/>
      <c r="O179" s="37"/>
      <c r="P179" s="37"/>
      <c r="Q179" s="37"/>
      <c r="R179" s="37"/>
      <c r="S179" s="37"/>
      <c r="T179" s="37"/>
      <c r="U179" s="37"/>
      <c r="V179" s="37"/>
    </row>
    <row r="180" spans="1:22" ht="14.45" customHeight="1" x14ac:dyDescent="0.25">
      <c r="A180" s="37"/>
      <c r="B180" s="37"/>
      <c r="C180" s="37"/>
      <c r="D180" s="37"/>
      <c r="E180" s="37"/>
      <c r="F180" s="48"/>
      <c r="G180" s="48"/>
      <c r="H180" s="53"/>
      <c r="I180" s="48"/>
      <c r="J180" s="48"/>
      <c r="K180" s="72"/>
      <c r="L180" s="58"/>
      <c r="M180" s="70"/>
      <c r="N180" s="58"/>
      <c r="O180" s="37"/>
      <c r="P180" s="37"/>
      <c r="Q180" s="37"/>
      <c r="R180" s="37"/>
      <c r="S180" s="37"/>
      <c r="T180" s="37"/>
      <c r="U180" s="37"/>
      <c r="V180" s="37"/>
    </row>
    <row r="181" spans="1:22" ht="14.45" customHeight="1" x14ac:dyDescent="0.25">
      <c r="A181" s="37"/>
      <c r="B181" s="37"/>
      <c r="C181" s="37"/>
      <c r="D181" s="37"/>
      <c r="E181" s="37"/>
      <c r="F181" s="48"/>
      <c r="G181" s="48"/>
      <c r="H181" s="53"/>
      <c r="I181" s="48"/>
      <c r="J181" s="48"/>
      <c r="K181" s="72"/>
      <c r="L181" s="58"/>
      <c r="M181" s="70"/>
      <c r="N181" s="58"/>
      <c r="O181" s="37"/>
      <c r="P181" s="37"/>
      <c r="Q181" s="37"/>
      <c r="R181" s="37"/>
      <c r="S181" s="37"/>
      <c r="T181" s="37"/>
      <c r="U181" s="37"/>
      <c r="V181" s="37"/>
    </row>
    <row r="182" spans="1:22" ht="14.45" customHeight="1" x14ac:dyDescent="0.25">
      <c r="A182" s="37"/>
      <c r="B182" s="37"/>
      <c r="C182" s="37"/>
      <c r="D182" s="37"/>
      <c r="E182" s="37"/>
      <c r="F182" s="48"/>
      <c r="G182" s="48"/>
      <c r="H182" s="53"/>
      <c r="I182" s="48"/>
      <c r="J182" s="48"/>
      <c r="K182" s="72"/>
      <c r="L182" s="58"/>
      <c r="M182" s="71"/>
      <c r="N182" s="58"/>
      <c r="O182" s="37"/>
      <c r="P182" s="37"/>
      <c r="Q182" s="37"/>
      <c r="R182" s="37"/>
      <c r="S182" s="37"/>
      <c r="T182" s="37"/>
      <c r="U182" s="37"/>
      <c r="V182" s="37"/>
    </row>
    <row r="183" spans="1:22" ht="14.45" customHeight="1" x14ac:dyDescent="0.25">
      <c r="A183" s="37"/>
      <c r="B183" s="37"/>
      <c r="C183" s="37"/>
      <c r="D183" s="37"/>
      <c r="E183" s="37"/>
      <c r="F183" s="48"/>
      <c r="G183" s="48"/>
      <c r="H183" s="53"/>
      <c r="I183" s="48"/>
      <c r="J183" s="48"/>
      <c r="K183" s="72"/>
      <c r="L183" s="58"/>
      <c r="M183" s="70"/>
      <c r="N183" s="58"/>
      <c r="O183" s="37"/>
      <c r="P183" s="37"/>
      <c r="Q183" s="37"/>
      <c r="R183" s="37"/>
      <c r="S183" s="37"/>
      <c r="T183" s="37"/>
      <c r="U183" s="37"/>
      <c r="V183" s="37"/>
    </row>
    <row r="184" spans="1:22" ht="14.45" customHeight="1" x14ac:dyDescent="0.25">
      <c r="A184" s="37"/>
      <c r="B184" s="37"/>
      <c r="C184" s="37"/>
      <c r="D184" s="37"/>
      <c r="E184" s="37"/>
      <c r="F184" s="48"/>
      <c r="G184" s="48"/>
      <c r="H184" s="53"/>
      <c r="I184" s="48"/>
      <c r="J184" s="48"/>
      <c r="K184" s="72"/>
      <c r="L184" s="58"/>
      <c r="M184" s="70"/>
      <c r="N184" s="58"/>
      <c r="O184" s="37"/>
      <c r="P184" s="37"/>
      <c r="Q184" s="37"/>
      <c r="R184" s="37"/>
      <c r="S184" s="37"/>
      <c r="T184" s="37"/>
      <c r="U184" s="37"/>
      <c r="V184" s="37"/>
    </row>
    <row r="185" spans="1:22" ht="15" x14ac:dyDescent="0.25">
      <c r="A185" s="37"/>
      <c r="B185" s="37"/>
      <c r="C185" s="37"/>
      <c r="D185" s="37"/>
      <c r="E185" s="37"/>
      <c r="F185" s="48"/>
      <c r="G185" s="48"/>
      <c r="H185" s="53"/>
      <c r="I185" s="48"/>
      <c r="J185" s="48"/>
      <c r="K185" s="48"/>
      <c r="L185" s="58"/>
      <c r="M185"/>
      <c r="P185" s="37"/>
      <c r="Q185" s="37"/>
      <c r="R185" s="37"/>
      <c r="S185" s="37"/>
      <c r="T185" s="37"/>
      <c r="U185" s="37"/>
      <c r="V185" s="37"/>
    </row>
    <row r="186" spans="1:22" ht="15" x14ac:dyDescent="0.25">
      <c r="A186" s="37"/>
      <c r="B186" s="37"/>
      <c r="C186" s="37"/>
      <c r="D186" s="37"/>
      <c r="E186" s="37"/>
      <c r="F186" s="48"/>
      <c r="G186" s="48"/>
      <c r="H186" s="53"/>
      <c r="I186" s="48"/>
      <c r="J186" s="48"/>
      <c r="K186" s="48"/>
      <c r="L186" s="58"/>
      <c r="M186" s="58"/>
      <c r="N186" s="37"/>
      <c r="O186" s="37"/>
      <c r="P186" s="37"/>
      <c r="Q186" s="37"/>
      <c r="R186" s="37"/>
      <c r="S186" s="37"/>
      <c r="T186" s="37"/>
      <c r="U186" s="37"/>
      <c r="V186" s="37"/>
    </row>
    <row r="187" spans="1:22" ht="15" x14ac:dyDescent="0.25">
      <c r="A187" s="37"/>
      <c r="B187" s="37"/>
      <c r="C187" s="37"/>
      <c r="D187" s="37"/>
      <c r="E187" s="37"/>
      <c r="F187" s="48"/>
      <c r="G187" s="48"/>
      <c r="H187" s="53"/>
      <c r="I187" s="48"/>
      <c r="J187" s="48"/>
      <c r="K187" s="48"/>
      <c r="L187" s="58"/>
      <c r="M187" s="58"/>
      <c r="N187" s="37"/>
      <c r="O187" s="37"/>
      <c r="P187" s="37"/>
      <c r="Q187" s="37"/>
      <c r="R187" s="37"/>
      <c r="S187" s="37"/>
      <c r="T187" s="37"/>
      <c r="U187" s="37"/>
      <c r="V187" s="37"/>
    </row>
    <row r="188" spans="1:22" ht="15" x14ac:dyDescent="0.25">
      <c r="A188" s="37"/>
      <c r="B188" s="37"/>
      <c r="C188" s="37"/>
      <c r="D188" s="37"/>
      <c r="E188" s="37"/>
      <c r="F188" s="48"/>
      <c r="G188" s="48"/>
      <c r="H188" s="53"/>
      <c r="I188" s="48"/>
      <c r="J188" s="48"/>
      <c r="K188" s="48"/>
      <c r="L188" s="58"/>
      <c r="M188" s="58"/>
      <c r="N188" s="37"/>
      <c r="O188" s="37"/>
      <c r="P188" s="37"/>
      <c r="Q188" s="37"/>
      <c r="R188" s="37"/>
      <c r="S188" s="37"/>
      <c r="T188" s="37"/>
      <c r="U188" s="37"/>
      <c r="V188" s="37"/>
    </row>
    <row r="189" spans="1:22" ht="15" x14ac:dyDescent="0.25">
      <c r="A189" s="37"/>
      <c r="B189" s="37"/>
      <c r="C189" s="37"/>
      <c r="D189" s="37"/>
      <c r="E189" s="37"/>
      <c r="F189" s="48"/>
      <c r="G189" s="48"/>
      <c r="H189" s="53"/>
      <c r="I189" s="48"/>
      <c r="J189" s="48"/>
      <c r="K189" s="48"/>
      <c r="L189" s="58"/>
      <c r="M189" s="58"/>
      <c r="N189" s="37"/>
      <c r="O189" s="37"/>
      <c r="P189" s="37"/>
      <c r="Q189" s="37"/>
      <c r="R189" s="37"/>
      <c r="S189" s="37"/>
      <c r="T189" s="37"/>
      <c r="U189" s="37"/>
      <c r="V189" s="37"/>
    </row>
    <row r="190" spans="1:22" ht="15" x14ac:dyDescent="0.25">
      <c r="A190" s="37"/>
      <c r="B190" s="37"/>
      <c r="C190" s="37"/>
      <c r="D190" s="37"/>
      <c r="E190" s="37"/>
      <c r="F190" s="48"/>
      <c r="G190" s="48"/>
      <c r="H190" s="53"/>
      <c r="I190" s="48"/>
      <c r="J190" s="48"/>
      <c r="K190" s="48"/>
      <c r="L190" s="58"/>
      <c r="M190" s="58"/>
      <c r="N190" s="37"/>
      <c r="O190" s="37"/>
      <c r="P190" s="37"/>
      <c r="Q190" s="37"/>
      <c r="R190" s="37"/>
      <c r="S190" s="37"/>
      <c r="T190" s="37"/>
      <c r="U190" s="37"/>
      <c r="V190" s="37"/>
    </row>
    <row r="191" spans="1:22" ht="15" x14ac:dyDescent="0.25">
      <c r="A191" s="37"/>
      <c r="B191" s="37"/>
      <c r="C191" s="37"/>
      <c r="D191" s="37"/>
      <c r="E191" s="37"/>
      <c r="F191" s="48"/>
      <c r="G191" s="48"/>
      <c r="H191" s="53"/>
      <c r="I191" s="48"/>
      <c r="J191" s="48"/>
      <c r="K191" s="48"/>
      <c r="L191" s="58"/>
      <c r="M191" s="58"/>
      <c r="N191" s="37"/>
      <c r="O191" s="37"/>
      <c r="P191" s="37"/>
      <c r="Q191" s="37"/>
      <c r="R191" s="37"/>
      <c r="S191" s="37"/>
      <c r="T191" s="37"/>
      <c r="U191" s="37"/>
      <c r="V191" s="37"/>
    </row>
    <row r="192" spans="1:22" ht="15" x14ac:dyDescent="0.25">
      <c r="A192" s="37"/>
      <c r="B192" s="37"/>
      <c r="C192" s="37"/>
      <c r="D192" s="37"/>
      <c r="E192" s="37"/>
      <c r="F192" s="48"/>
      <c r="G192" s="48"/>
      <c r="H192" s="53"/>
      <c r="I192" s="48"/>
      <c r="J192" s="48"/>
      <c r="K192" s="48"/>
      <c r="L192" s="58"/>
      <c r="M192" s="58"/>
      <c r="N192" s="37"/>
      <c r="O192" s="37"/>
      <c r="P192" s="37"/>
      <c r="Q192" s="37"/>
      <c r="R192" s="37"/>
      <c r="S192" s="37"/>
      <c r="T192" s="37"/>
      <c r="U192" s="37"/>
      <c r="V192" s="37"/>
    </row>
    <row r="193" spans="1:22" ht="15" x14ac:dyDescent="0.25">
      <c r="A193" s="37"/>
      <c r="B193" s="37"/>
      <c r="C193" s="37"/>
      <c r="D193" s="37"/>
      <c r="E193" s="37"/>
      <c r="F193" s="48"/>
      <c r="G193" s="48"/>
      <c r="H193" s="53"/>
      <c r="I193" s="48"/>
      <c r="J193" s="48"/>
      <c r="K193" s="48"/>
      <c r="L193" s="58"/>
      <c r="M193" s="58"/>
      <c r="N193" s="37"/>
      <c r="O193" s="37"/>
      <c r="P193" s="37"/>
      <c r="Q193" s="37"/>
      <c r="R193" s="37"/>
      <c r="S193" s="37"/>
      <c r="T193" s="37"/>
      <c r="U193" s="37"/>
      <c r="V193" s="37"/>
    </row>
    <row r="194" spans="1:22" ht="15" x14ac:dyDescent="0.25">
      <c r="A194" s="37"/>
      <c r="B194" s="37"/>
      <c r="C194" s="37"/>
      <c r="D194" s="37"/>
      <c r="E194" s="37"/>
      <c r="F194" s="48"/>
      <c r="G194" s="48"/>
      <c r="H194" s="53"/>
      <c r="I194" s="48"/>
      <c r="J194" s="48"/>
      <c r="K194" s="48"/>
      <c r="L194" s="58"/>
      <c r="M194" s="58"/>
      <c r="N194" s="37"/>
      <c r="O194" s="37"/>
      <c r="P194" s="37"/>
      <c r="Q194" s="37"/>
      <c r="R194" s="37"/>
      <c r="S194" s="37"/>
      <c r="T194" s="37"/>
      <c r="U194" s="37"/>
      <c r="V194" s="37"/>
    </row>
    <row r="195" spans="1:22" ht="15" x14ac:dyDescent="0.25">
      <c r="A195" s="37"/>
      <c r="B195" s="37"/>
      <c r="C195" s="37"/>
      <c r="D195" s="37"/>
      <c r="E195" s="37"/>
      <c r="F195" s="48"/>
      <c r="G195" s="48"/>
      <c r="H195" s="53"/>
      <c r="I195" s="48"/>
      <c r="J195" s="48"/>
      <c r="K195" s="48"/>
      <c r="L195" s="58"/>
      <c r="M195" s="58"/>
      <c r="N195" s="37"/>
      <c r="O195" s="37"/>
      <c r="P195" s="37"/>
      <c r="Q195" s="37"/>
      <c r="R195" s="37"/>
      <c r="S195" s="37"/>
      <c r="T195" s="37"/>
      <c r="U195" s="37"/>
      <c r="V195" s="37"/>
    </row>
    <row r="196" spans="1:22" ht="15" x14ac:dyDescent="0.25">
      <c r="A196" s="37"/>
      <c r="B196" s="37"/>
      <c r="C196" s="37"/>
      <c r="D196" s="37"/>
      <c r="E196" s="37"/>
      <c r="F196" s="48"/>
      <c r="G196" s="48"/>
      <c r="H196" s="53"/>
      <c r="I196" s="48"/>
      <c r="J196" s="48"/>
      <c r="K196" s="48"/>
      <c r="L196" s="58"/>
      <c r="M196" s="58"/>
      <c r="N196" s="37"/>
      <c r="O196" s="37"/>
      <c r="P196" s="37"/>
      <c r="Q196" s="37"/>
      <c r="R196" s="37"/>
      <c r="S196" s="37"/>
      <c r="T196" s="37"/>
      <c r="U196" s="37"/>
      <c r="V196" s="37"/>
    </row>
    <row r="197" spans="1:22" ht="15" x14ac:dyDescent="0.25">
      <c r="A197" s="37"/>
      <c r="B197" s="37"/>
      <c r="C197" s="37"/>
      <c r="D197" s="37"/>
      <c r="E197" s="37"/>
      <c r="F197" s="48"/>
      <c r="G197" s="48"/>
      <c r="H197" s="53"/>
      <c r="I197" s="48"/>
      <c r="J197" s="48"/>
      <c r="K197" s="48"/>
      <c r="L197" s="58"/>
      <c r="M197" s="58"/>
      <c r="N197" s="37"/>
      <c r="O197" s="37"/>
      <c r="P197" s="37"/>
      <c r="Q197" s="37"/>
      <c r="R197" s="37"/>
      <c r="S197" s="37"/>
      <c r="T197" s="37"/>
      <c r="U197" s="37"/>
      <c r="V197" s="37"/>
    </row>
    <row r="198" spans="1:22" ht="15" x14ac:dyDescent="0.25">
      <c r="A198" s="37"/>
      <c r="B198" s="37"/>
      <c r="C198" s="37"/>
      <c r="D198" s="37"/>
      <c r="E198" s="37"/>
      <c r="F198" s="48"/>
      <c r="G198" s="48"/>
      <c r="H198" s="53"/>
      <c r="I198" s="48"/>
      <c r="J198" s="48"/>
      <c r="K198" s="48"/>
      <c r="L198" s="58"/>
      <c r="M198" s="58"/>
      <c r="N198" s="37"/>
      <c r="O198" s="37"/>
      <c r="P198" s="37"/>
      <c r="Q198" s="37"/>
      <c r="R198" s="37"/>
      <c r="S198" s="37"/>
      <c r="T198" s="37"/>
      <c r="U198" s="37"/>
      <c r="V198" s="37"/>
    </row>
    <row r="199" spans="1:22" ht="15" x14ac:dyDescent="0.25">
      <c r="A199" s="37"/>
      <c r="B199" s="37"/>
      <c r="C199" s="37"/>
      <c r="D199" s="37"/>
      <c r="E199" s="37"/>
      <c r="F199" s="48"/>
      <c r="G199" s="48"/>
      <c r="H199" s="53"/>
      <c r="I199" s="48"/>
      <c r="J199" s="48"/>
      <c r="K199" s="48"/>
      <c r="L199" s="58"/>
      <c r="M199" s="58"/>
      <c r="N199" s="37"/>
      <c r="O199" s="37"/>
      <c r="P199" s="37"/>
      <c r="Q199" s="37"/>
      <c r="R199" s="37"/>
      <c r="S199" s="37"/>
      <c r="T199" s="37"/>
      <c r="U199" s="37"/>
      <c r="V199" s="37"/>
    </row>
    <row r="200" spans="1:22" ht="15" x14ac:dyDescent="0.25">
      <c r="A200" s="37"/>
      <c r="B200" s="37"/>
      <c r="C200" s="37"/>
      <c r="D200" s="37"/>
      <c r="E200" s="37"/>
      <c r="F200" s="48"/>
      <c r="G200" s="48"/>
      <c r="H200" s="53"/>
      <c r="I200" s="48"/>
      <c r="J200" s="48"/>
      <c r="K200" s="48"/>
      <c r="L200" s="58"/>
      <c r="M200" s="58"/>
      <c r="N200" s="37"/>
      <c r="O200" s="37"/>
      <c r="P200" s="37"/>
      <c r="Q200" s="37"/>
      <c r="R200" s="37"/>
      <c r="S200" s="37"/>
      <c r="T200" s="37"/>
      <c r="U200" s="37"/>
      <c r="V200" s="37"/>
    </row>
  </sheetData>
  <mergeCells count="1">
    <mergeCell ref="B1:I1"/>
  </mergeCells>
  <phoneticPr fontId="19" type="noConversion"/>
  <pageMargins left="0.7" right="0.7" top="0.75" bottom="0.75" header="0.3" footer="0.3"/>
  <pageSetup scale="28" orientation="portrait" r:id="rId1"/>
  <rowBreaks count="1" manualBreakCount="1">
    <brk id="1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2282F-7319-48ED-9741-E77F030783BA}">
  <dimension ref="A1:V232"/>
  <sheetViews>
    <sheetView topLeftCell="A167" workbookViewId="0">
      <selection activeCell="C183" sqref="C183"/>
    </sheetView>
  </sheetViews>
  <sheetFormatPr defaultRowHeight="12.75" x14ac:dyDescent="0.2"/>
  <cols>
    <col min="2" max="2" width="28.85546875" customWidth="1"/>
    <col min="3" max="3" width="31.5703125" bestFit="1" customWidth="1"/>
    <col min="4" max="4" width="43.5703125" bestFit="1" customWidth="1"/>
    <col min="5" max="5" width="25.42578125" bestFit="1" customWidth="1"/>
    <col min="6" max="6" width="8.42578125" style="2" bestFit="1" customWidth="1"/>
    <col min="7" max="7" width="9.85546875" style="2" bestFit="1" customWidth="1"/>
    <col min="8" max="8" width="8" style="57" bestFit="1" customWidth="1"/>
    <col min="9" max="9" width="8.5703125" style="2" bestFit="1" customWidth="1"/>
    <col min="10" max="10" width="26.140625" style="2" customWidth="1"/>
    <col min="11" max="11" width="29.42578125" style="2" customWidth="1"/>
    <col min="12" max="12" width="32" style="62" bestFit="1" customWidth="1"/>
    <col min="13" max="13" width="22.28515625" style="62" bestFit="1" customWidth="1"/>
  </cols>
  <sheetData>
    <row r="1" spans="1:22" ht="26.25" x14ac:dyDescent="0.35">
      <c r="A1" s="37"/>
      <c r="B1" s="93" t="s">
        <v>76</v>
      </c>
      <c r="C1" s="93"/>
      <c r="D1" s="93"/>
      <c r="E1" s="93"/>
      <c r="F1" s="93"/>
      <c r="G1" s="93"/>
      <c r="H1" s="93"/>
      <c r="I1" s="93"/>
      <c r="J1" s="48"/>
      <c r="K1" s="48"/>
      <c r="L1" s="58"/>
      <c r="M1" s="58"/>
      <c r="N1" s="37"/>
      <c r="O1" s="37"/>
      <c r="P1" s="37"/>
      <c r="Q1" s="37"/>
      <c r="R1" s="37"/>
      <c r="S1" s="37"/>
      <c r="T1" s="37"/>
      <c r="U1" s="37"/>
      <c r="V1" s="37"/>
    </row>
    <row r="2" spans="1:22" ht="15" x14ac:dyDescent="0.25">
      <c r="A2" s="37"/>
      <c r="B2" s="37"/>
      <c r="C2" s="37"/>
      <c r="D2" s="37"/>
      <c r="E2" s="37"/>
      <c r="F2" s="48"/>
      <c r="G2" s="48"/>
      <c r="H2" s="53"/>
      <c r="I2" s="48"/>
      <c r="J2" s="48"/>
      <c r="K2" s="48"/>
      <c r="L2" s="58"/>
      <c r="M2" s="58"/>
      <c r="N2" s="37"/>
      <c r="O2" s="37"/>
      <c r="P2" s="37"/>
      <c r="Q2" s="37"/>
      <c r="R2" s="37"/>
      <c r="S2" s="37"/>
      <c r="T2" s="37"/>
      <c r="U2" s="37"/>
      <c r="V2" s="37"/>
    </row>
    <row r="3" spans="1:22" ht="15" x14ac:dyDescent="0.25">
      <c r="A3" s="37"/>
      <c r="B3" s="37"/>
      <c r="C3" s="37"/>
      <c r="D3" s="37"/>
      <c r="E3" s="37"/>
      <c r="F3" s="48"/>
      <c r="G3" s="48"/>
      <c r="H3" s="53"/>
      <c r="I3" s="48"/>
      <c r="J3" s="48"/>
      <c r="K3" s="48"/>
      <c r="L3" s="58"/>
      <c r="M3" s="58"/>
      <c r="N3" s="37"/>
      <c r="O3" s="37"/>
      <c r="P3" s="37"/>
      <c r="Q3" s="37"/>
      <c r="R3" s="37"/>
      <c r="S3" s="37"/>
      <c r="T3" s="37"/>
      <c r="U3" s="37"/>
      <c r="V3" s="37"/>
    </row>
    <row r="4" spans="1:22" ht="15.75" x14ac:dyDescent="0.25">
      <c r="A4" s="37"/>
      <c r="B4" s="38" t="s">
        <v>1</v>
      </c>
      <c r="C4" s="37"/>
      <c r="D4" s="37"/>
      <c r="E4" s="37"/>
      <c r="F4" s="48"/>
      <c r="G4" s="48"/>
      <c r="H4" s="53"/>
      <c r="I4" s="48"/>
      <c r="J4" s="48"/>
      <c r="K4" s="48"/>
      <c r="L4" s="58"/>
      <c r="M4" s="58"/>
      <c r="N4" s="37"/>
      <c r="O4" s="37"/>
      <c r="P4" s="37"/>
      <c r="Q4" s="37"/>
      <c r="R4" s="37"/>
      <c r="S4" s="37"/>
      <c r="T4" s="37"/>
      <c r="U4" s="37"/>
      <c r="V4" s="37"/>
    </row>
    <row r="5" spans="1:22" ht="15" x14ac:dyDescent="0.25">
      <c r="A5" s="37"/>
      <c r="B5" s="37"/>
      <c r="C5" s="37"/>
      <c r="D5" s="37"/>
      <c r="E5" s="37"/>
      <c r="F5" s="48"/>
      <c r="G5" s="48"/>
      <c r="H5" s="53"/>
      <c r="I5" s="48"/>
      <c r="J5" s="48"/>
      <c r="K5" s="48"/>
      <c r="L5" s="58"/>
      <c r="M5" s="58"/>
      <c r="N5" s="37"/>
      <c r="O5" s="37"/>
      <c r="P5" s="37"/>
      <c r="Q5" s="37"/>
      <c r="R5" s="37"/>
      <c r="S5" s="37"/>
      <c r="T5" s="37"/>
      <c r="U5" s="37"/>
      <c r="V5" s="37"/>
    </row>
    <row r="6" spans="1:22" ht="15.75" x14ac:dyDescent="0.25">
      <c r="A6" s="37"/>
      <c r="B6" s="39" t="s">
        <v>2</v>
      </c>
      <c r="C6" s="39" t="s">
        <v>3</v>
      </c>
      <c r="D6" s="39" t="s">
        <v>4</v>
      </c>
      <c r="E6" s="39" t="s">
        <v>5</v>
      </c>
      <c r="F6" s="48"/>
      <c r="G6" s="94"/>
      <c r="H6" s="94"/>
      <c r="I6" s="94"/>
      <c r="J6" s="94"/>
      <c r="K6" s="48"/>
      <c r="L6" s="58"/>
      <c r="M6" s="58"/>
      <c r="N6" s="37"/>
      <c r="O6" s="37"/>
      <c r="P6" s="37"/>
      <c r="Q6" s="37"/>
      <c r="R6" s="37"/>
      <c r="S6" s="37"/>
      <c r="T6" s="37"/>
      <c r="U6" s="37"/>
      <c r="V6" s="37"/>
    </row>
    <row r="7" spans="1:22" ht="15" x14ac:dyDescent="0.25">
      <c r="A7" s="37"/>
      <c r="B7" s="40" t="s">
        <v>6</v>
      </c>
      <c r="C7" s="40">
        <v>11</v>
      </c>
      <c r="D7" s="41">
        <v>14575385317</v>
      </c>
      <c r="E7" s="41">
        <v>15213310400</v>
      </c>
      <c r="F7" s="48"/>
      <c r="G7" s="94"/>
      <c r="H7" s="94"/>
      <c r="I7" s="94"/>
      <c r="J7" s="94"/>
      <c r="K7" s="48"/>
      <c r="L7" s="58"/>
      <c r="M7" s="59"/>
      <c r="N7" s="37"/>
      <c r="O7" s="37"/>
      <c r="P7" s="37"/>
      <c r="Q7" s="37"/>
      <c r="R7" s="37"/>
      <c r="S7" s="37"/>
      <c r="T7" s="37"/>
      <c r="U7" s="37"/>
      <c r="V7" s="37"/>
    </row>
    <row r="8" spans="1:22" ht="15" x14ac:dyDescent="0.25">
      <c r="A8" s="37"/>
      <c r="B8" s="40" t="s">
        <v>7</v>
      </c>
      <c r="C8" s="40">
        <v>7</v>
      </c>
      <c r="D8" s="41">
        <v>1031139141</v>
      </c>
      <c r="E8" s="41">
        <v>1201870141</v>
      </c>
      <c r="F8" s="48"/>
      <c r="G8" s="94"/>
      <c r="H8" s="94"/>
      <c r="I8" s="94"/>
      <c r="J8" s="94"/>
      <c r="K8" s="48"/>
      <c r="L8" s="58"/>
      <c r="M8" s="58"/>
      <c r="N8" s="37"/>
      <c r="O8" s="37"/>
      <c r="P8" s="37"/>
      <c r="Q8" s="37"/>
      <c r="R8" s="37"/>
      <c r="S8" s="37"/>
      <c r="T8" s="37"/>
      <c r="U8" s="37"/>
      <c r="V8" s="37"/>
    </row>
    <row r="9" spans="1:22" ht="15" x14ac:dyDescent="0.25">
      <c r="A9" s="37"/>
      <c r="B9" s="40" t="s">
        <v>8</v>
      </c>
      <c r="C9" s="40">
        <v>1</v>
      </c>
      <c r="D9" s="41">
        <v>796472024</v>
      </c>
      <c r="E9" s="41">
        <v>780458442</v>
      </c>
      <c r="F9" s="48"/>
      <c r="G9" s="94"/>
      <c r="H9" s="94"/>
      <c r="I9" s="94"/>
      <c r="J9" s="94"/>
      <c r="K9" s="48"/>
      <c r="L9" s="58"/>
      <c r="M9" s="58"/>
      <c r="N9" s="37"/>
      <c r="O9" s="37"/>
      <c r="P9" s="37"/>
      <c r="Q9" s="37"/>
      <c r="R9" s="37"/>
      <c r="S9" s="37"/>
      <c r="T9" s="37"/>
      <c r="U9" s="37"/>
      <c r="V9" s="37"/>
    </row>
    <row r="10" spans="1:22" ht="15.75" thickBot="1" x14ac:dyDescent="0.3">
      <c r="A10" s="37"/>
      <c r="B10" s="43" t="s">
        <v>9</v>
      </c>
      <c r="C10" s="43">
        <f>SUM(C7:C9)</f>
        <v>19</v>
      </c>
      <c r="D10" s="44">
        <f>SUM(D7:D9)</f>
        <v>16402996482</v>
      </c>
      <c r="E10" s="44">
        <f>SUM(E7:E9)</f>
        <v>17195638983</v>
      </c>
      <c r="F10" s="48"/>
      <c r="G10" s="94"/>
      <c r="H10" s="94"/>
      <c r="I10" s="94"/>
      <c r="J10" s="94"/>
      <c r="K10" s="48"/>
      <c r="L10" s="58"/>
      <c r="M10" s="58"/>
      <c r="N10" s="37"/>
      <c r="O10" s="37"/>
      <c r="P10" s="37"/>
      <c r="Q10" s="37"/>
      <c r="R10" s="37"/>
      <c r="S10" s="37"/>
      <c r="T10" s="37"/>
      <c r="U10" s="37"/>
      <c r="V10" s="37"/>
    </row>
    <row r="11" spans="1:22" ht="15" x14ac:dyDescent="0.25">
      <c r="A11" s="37"/>
      <c r="B11" s="37"/>
      <c r="C11" s="37"/>
      <c r="D11" s="37"/>
      <c r="E11" s="37"/>
      <c r="F11" s="48"/>
      <c r="G11" s="48"/>
      <c r="H11" s="53"/>
      <c r="I11" s="48"/>
      <c r="J11" s="48"/>
      <c r="K11" s="48"/>
      <c r="L11" s="58"/>
      <c r="M11" s="58"/>
      <c r="N11" s="37"/>
      <c r="O11" s="37"/>
      <c r="P11" s="37"/>
      <c r="Q11" s="37"/>
      <c r="R11" s="37"/>
      <c r="S11" s="37"/>
      <c r="T11" s="37"/>
      <c r="U11" s="37"/>
      <c r="V11" s="37"/>
    </row>
    <row r="12" spans="1:22" ht="15" x14ac:dyDescent="0.25">
      <c r="A12" s="37"/>
      <c r="B12" s="37"/>
      <c r="C12" s="37"/>
      <c r="D12" s="37"/>
      <c r="E12" s="37"/>
      <c r="F12" s="48"/>
      <c r="G12" s="48"/>
      <c r="H12" s="53"/>
      <c r="I12" s="48"/>
      <c r="J12" s="48"/>
      <c r="K12" s="48"/>
      <c r="L12" s="58"/>
      <c r="M12" s="58"/>
      <c r="N12" s="37"/>
      <c r="O12" s="37"/>
      <c r="P12" s="37"/>
      <c r="Q12" s="37"/>
      <c r="R12" s="37"/>
      <c r="S12" s="37"/>
      <c r="T12" s="37"/>
      <c r="U12" s="37"/>
      <c r="V12" s="37"/>
    </row>
    <row r="13" spans="1:22" ht="15" x14ac:dyDescent="0.25">
      <c r="A13" s="37"/>
      <c r="B13" s="37"/>
      <c r="C13" s="37"/>
      <c r="D13" s="37"/>
      <c r="E13" s="37"/>
      <c r="F13" s="48"/>
      <c r="G13" s="48"/>
      <c r="H13" s="53"/>
      <c r="I13" s="48"/>
      <c r="J13" s="48"/>
      <c r="K13" s="48"/>
      <c r="L13" s="58"/>
      <c r="M13" s="58"/>
      <c r="N13" s="37"/>
      <c r="O13" s="37"/>
      <c r="P13" s="37"/>
      <c r="Q13" s="37"/>
      <c r="R13" s="37"/>
      <c r="S13" s="37"/>
      <c r="T13" s="37"/>
      <c r="U13" s="37"/>
      <c r="V13" s="37"/>
    </row>
    <row r="14" spans="1:22" ht="15.75" x14ac:dyDescent="0.25">
      <c r="A14" s="37"/>
      <c r="B14" s="38" t="s">
        <v>10</v>
      </c>
      <c r="C14" s="37"/>
      <c r="D14" s="37"/>
      <c r="E14" s="37"/>
      <c r="F14" s="48"/>
      <c r="G14" s="48"/>
      <c r="H14" s="53"/>
      <c r="I14" s="48"/>
      <c r="J14" s="48"/>
      <c r="K14" s="48"/>
      <c r="L14" s="58"/>
      <c r="M14" s="58"/>
      <c r="N14" s="38"/>
      <c r="O14" s="37"/>
      <c r="P14" s="37"/>
      <c r="Q14" s="37"/>
      <c r="R14" s="37"/>
      <c r="S14" s="37"/>
      <c r="T14" s="37"/>
      <c r="U14" s="37"/>
      <c r="V14" s="37"/>
    </row>
    <row r="15" spans="1:22" ht="15" x14ac:dyDescent="0.25">
      <c r="A15" s="37"/>
      <c r="B15" s="37"/>
      <c r="C15" s="37"/>
      <c r="D15" s="37"/>
      <c r="E15" s="37"/>
      <c r="F15" s="48"/>
      <c r="G15" s="48"/>
      <c r="H15" s="53"/>
      <c r="I15" s="48"/>
      <c r="J15" s="48"/>
      <c r="K15" s="48"/>
      <c r="L15" s="58"/>
      <c r="M15" s="58"/>
      <c r="N15" s="37"/>
      <c r="O15" s="37"/>
      <c r="P15" s="37"/>
      <c r="Q15" s="37"/>
      <c r="R15" s="37"/>
      <c r="S15" s="37"/>
      <c r="T15" s="37"/>
      <c r="U15" s="37"/>
      <c r="V15" s="37"/>
    </row>
    <row r="16" spans="1:22" ht="47.25" x14ac:dyDescent="0.25">
      <c r="A16" s="37"/>
      <c r="B16" s="45" t="s">
        <v>11</v>
      </c>
      <c r="C16" s="45" t="s">
        <v>12</v>
      </c>
      <c r="D16" s="45" t="s">
        <v>13</v>
      </c>
      <c r="E16" s="45" t="s">
        <v>2</v>
      </c>
      <c r="F16" s="49" t="s">
        <v>14</v>
      </c>
      <c r="G16" s="49" t="s">
        <v>15</v>
      </c>
      <c r="H16" s="54" t="s">
        <v>16</v>
      </c>
      <c r="I16" s="49" t="s">
        <v>17</v>
      </c>
      <c r="J16" s="49" t="s">
        <v>18</v>
      </c>
      <c r="K16" s="49" t="s">
        <v>19</v>
      </c>
      <c r="L16" s="63" t="s">
        <v>4</v>
      </c>
      <c r="M16" s="63" t="s">
        <v>5</v>
      </c>
      <c r="N16" s="37"/>
      <c r="O16" s="37"/>
      <c r="P16" s="37"/>
      <c r="Q16" s="37"/>
      <c r="R16" s="37"/>
      <c r="S16" s="37"/>
      <c r="T16" s="37"/>
      <c r="U16" s="37"/>
      <c r="V16" s="37"/>
    </row>
    <row r="17" spans="1:22" ht="15" x14ac:dyDescent="0.25">
      <c r="A17" s="37"/>
      <c r="B17" s="37" t="s">
        <v>77</v>
      </c>
      <c r="C17" s="37" t="s">
        <v>54</v>
      </c>
      <c r="D17" s="37" t="s">
        <v>21</v>
      </c>
      <c r="E17" s="37" t="s">
        <v>6</v>
      </c>
      <c r="F17" s="48">
        <v>1</v>
      </c>
      <c r="G17" s="48" t="s">
        <v>28</v>
      </c>
      <c r="H17" s="53">
        <v>7</v>
      </c>
      <c r="I17" s="48">
        <v>30</v>
      </c>
      <c r="J17" s="48" t="s">
        <v>78</v>
      </c>
      <c r="K17" s="48" t="s">
        <v>79</v>
      </c>
      <c r="L17" s="58">
        <v>31113318</v>
      </c>
      <c r="M17" s="58">
        <v>62226636</v>
      </c>
      <c r="N17" s="37"/>
      <c r="O17" s="37"/>
      <c r="P17" s="37"/>
      <c r="Q17" s="37"/>
      <c r="R17" s="37"/>
      <c r="S17" s="37"/>
      <c r="T17" s="37"/>
      <c r="U17" s="37"/>
      <c r="V17" s="37"/>
    </row>
    <row r="18" spans="1:22" ht="15" x14ac:dyDescent="0.25">
      <c r="A18" s="37"/>
      <c r="B18" s="37"/>
      <c r="C18" s="37"/>
      <c r="D18" s="37"/>
      <c r="E18" s="37"/>
      <c r="F18" s="48">
        <v>2</v>
      </c>
      <c r="G18" s="48" t="s">
        <v>28</v>
      </c>
      <c r="H18" s="53">
        <v>6</v>
      </c>
      <c r="I18" s="48">
        <v>30</v>
      </c>
      <c r="J18" s="48" t="s">
        <v>80</v>
      </c>
      <c r="K18" s="48" t="s">
        <v>81</v>
      </c>
      <c r="L18" s="58">
        <v>75000000</v>
      </c>
      <c r="M18" s="58">
        <v>150000000</v>
      </c>
      <c r="N18" s="37"/>
      <c r="O18" s="37"/>
      <c r="P18" s="37"/>
      <c r="Q18" s="37"/>
      <c r="R18" s="37"/>
      <c r="S18" s="37"/>
      <c r="T18" s="37"/>
      <c r="U18" s="37"/>
      <c r="V18" s="37"/>
    </row>
    <row r="19" spans="1:22" ht="15" x14ac:dyDescent="0.25">
      <c r="A19" s="37"/>
      <c r="B19" s="37"/>
      <c r="C19" s="37"/>
      <c r="D19" s="37"/>
      <c r="E19" s="37"/>
      <c r="F19" s="48">
        <v>3</v>
      </c>
      <c r="G19" s="48" t="s">
        <v>28</v>
      </c>
      <c r="H19" s="53">
        <v>6</v>
      </c>
      <c r="I19" s="48">
        <v>30</v>
      </c>
      <c r="J19" s="48" t="s">
        <v>80</v>
      </c>
      <c r="K19" s="48" t="s">
        <v>81</v>
      </c>
      <c r="L19" s="58">
        <v>37500000</v>
      </c>
      <c r="M19" s="58">
        <v>75000000</v>
      </c>
      <c r="N19" s="37"/>
      <c r="O19" s="37"/>
      <c r="P19" s="37"/>
      <c r="Q19" s="37"/>
      <c r="R19" s="37"/>
      <c r="S19" s="37"/>
      <c r="T19" s="37"/>
      <c r="U19" s="37"/>
      <c r="V19" s="37"/>
    </row>
    <row r="20" spans="1:22" ht="15" x14ac:dyDescent="0.25">
      <c r="A20" s="37"/>
      <c r="B20" s="37"/>
      <c r="C20" s="37"/>
      <c r="D20" s="37"/>
      <c r="E20" s="37"/>
      <c r="F20" s="48">
        <v>4</v>
      </c>
      <c r="G20" s="48" t="s">
        <v>28</v>
      </c>
      <c r="H20" s="53">
        <v>6</v>
      </c>
      <c r="I20" s="48">
        <v>30</v>
      </c>
      <c r="J20" s="48" t="s">
        <v>82</v>
      </c>
      <c r="K20" s="48" t="s">
        <v>83</v>
      </c>
      <c r="L20" s="58">
        <v>135079818</v>
      </c>
      <c r="M20" s="58">
        <v>11256651</v>
      </c>
      <c r="N20" s="37"/>
      <c r="O20" s="37"/>
      <c r="P20" s="37"/>
      <c r="Q20" s="37"/>
      <c r="R20" s="37"/>
      <c r="S20" s="37"/>
      <c r="T20" s="37"/>
      <c r="U20" s="37"/>
      <c r="V20" s="37"/>
    </row>
    <row r="21" spans="1:22" ht="15" x14ac:dyDescent="0.25">
      <c r="A21" s="37"/>
      <c r="B21" s="37"/>
      <c r="C21" s="37"/>
      <c r="D21" s="37"/>
      <c r="E21" s="37"/>
      <c r="F21" s="48">
        <v>5</v>
      </c>
      <c r="G21" s="48" t="s">
        <v>28</v>
      </c>
      <c r="H21" s="53">
        <v>6</v>
      </c>
      <c r="I21" s="48">
        <v>30</v>
      </c>
      <c r="J21" s="48" t="s">
        <v>82</v>
      </c>
      <c r="K21" s="48" t="s">
        <v>83</v>
      </c>
      <c r="L21" s="58">
        <v>122997208</v>
      </c>
      <c r="M21" s="58">
        <v>5124883</v>
      </c>
      <c r="N21" s="37"/>
      <c r="O21" s="37"/>
      <c r="P21" s="37"/>
      <c r="Q21" s="37"/>
      <c r="R21" s="37"/>
      <c r="S21" s="37"/>
      <c r="T21" s="37"/>
      <c r="U21" s="37"/>
      <c r="V21" s="37"/>
    </row>
    <row r="22" spans="1:22" ht="15" x14ac:dyDescent="0.25">
      <c r="A22" s="37"/>
      <c r="B22" s="37"/>
      <c r="C22" s="37"/>
      <c r="D22" s="37"/>
      <c r="E22" s="37"/>
      <c r="F22" s="48">
        <v>6</v>
      </c>
      <c r="G22" s="48" t="s">
        <v>28</v>
      </c>
      <c r="H22" s="53">
        <v>6.5</v>
      </c>
      <c r="I22" s="48">
        <v>30</v>
      </c>
      <c r="J22" s="48" t="s">
        <v>78</v>
      </c>
      <c r="K22" s="48" t="s">
        <v>79</v>
      </c>
      <c r="L22" s="58">
        <v>228599810</v>
      </c>
      <c r="M22" s="58">
        <v>457199620</v>
      </c>
      <c r="N22" s="37"/>
      <c r="O22" s="37"/>
      <c r="P22" s="37"/>
      <c r="Q22" s="37"/>
      <c r="R22" s="37"/>
      <c r="S22" s="37"/>
      <c r="T22" s="37"/>
      <c r="U22" s="37"/>
      <c r="V22" s="37"/>
    </row>
    <row r="23" spans="1:22" ht="15" x14ac:dyDescent="0.25">
      <c r="A23" s="37"/>
      <c r="B23" s="37"/>
      <c r="C23" s="37"/>
      <c r="D23" s="37"/>
      <c r="E23" s="37"/>
      <c r="F23" s="48">
        <v>7</v>
      </c>
      <c r="G23" s="48" t="s">
        <v>28</v>
      </c>
      <c r="H23" s="53">
        <v>6.5</v>
      </c>
      <c r="I23" s="48">
        <v>30</v>
      </c>
      <c r="J23" s="48" t="s">
        <v>78</v>
      </c>
      <c r="K23" s="48" t="s">
        <v>79</v>
      </c>
      <c r="L23" s="58">
        <v>122495781</v>
      </c>
      <c r="M23" s="58">
        <v>489983124</v>
      </c>
      <c r="N23" s="37"/>
      <c r="O23" s="37"/>
      <c r="P23" s="37"/>
      <c r="Q23" s="37"/>
      <c r="R23" s="37"/>
      <c r="S23" s="37"/>
      <c r="T23" s="37"/>
      <c r="U23" s="37"/>
      <c r="V23" s="37"/>
    </row>
    <row r="24" spans="1:22" ht="15" x14ac:dyDescent="0.25">
      <c r="A24" s="37"/>
      <c r="B24" s="37"/>
      <c r="C24" s="37"/>
      <c r="D24" s="37"/>
      <c r="E24" s="37"/>
      <c r="F24" s="48">
        <v>8</v>
      </c>
      <c r="G24" s="48" t="s">
        <v>28</v>
      </c>
      <c r="H24" s="53">
        <v>6</v>
      </c>
      <c r="I24" s="48">
        <v>30</v>
      </c>
      <c r="J24" s="48" t="s">
        <v>84</v>
      </c>
      <c r="K24" s="48" t="s">
        <v>85</v>
      </c>
      <c r="L24" s="58">
        <v>64049492</v>
      </c>
      <c r="M24" s="58">
        <v>2668728</v>
      </c>
      <c r="N24" s="37"/>
      <c r="O24" s="37"/>
      <c r="P24" s="37"/>
      <c r="Q24" s="37"/>
      <c r="R24" s="37"/>
      <c r="S24" s="37"/>
      <c r="T24" s="37"/>
      <c r="U24" s="37"/>
      <c r="V24" s="37"/>
    </row>
    <row r="25" spans="1:22" ht="15" x14ac:dyDescent="0.25">
      <c r="A25" s="37"/>
      <c r="B25" s="37"/>
      <c r="C25" s="37"/>
      <c r="D25" s="37"/>
      <c r="E25" s="37"/>
      <c r="F25" s="48">
        <v>9</v>
      </c>
      <c r="G25" s="48" t="s">
        <v>28</v>
      </c>
      <c r="H25" s="53">
        <v>6</v>
      </c>
      <c r="I25" s="48">
        <v>30</v>
      </c>
      <c r="J25" s="48" t="s">
        <v>86</v>
      </c>
      <c r="K25" s="48" t="s">
        <v>87</v>
      </c>
      <c r="L25" s="58">
        <v>100000000</v>
      </c>
      <c r="M25" s="58">
        <v>100000000</v>
      </c>
      <c r="N25" s="37"/>
      <c r="O25" s="37"/>
      <c r="P25" s="37"/>
      <c r="Q25" s="37"/>
      <c r="R25" s="37"/>
      <c r="S25" s="37"/>
      <c r="T25" s="37"/>
      <c r="U25" s="37"/>
      <c r="V25" s="37"/>
    </row>
    <row r="26" spans="1:22" ht="15" x14ac:dyDescent="0.25">
      <c r="A26" s="37"/>
      <c r="B26" s="37"/>
      <c r="C26" s="37"/>
      <c r="D26" s="37"/>
      <c r="E26" s="37"/>
      <c r="F26" s="48">
        <v>10</v>
      </c>
      <c r="G26" s="48" t="s">
        <v>27</v>
      </c>
      <c r="H26" s="53" t="s">
        <v>22</v>
      </c>
      <c r="I26" s="48" t="s">
        <v>22</v>
      </c>
      <c r="J26" s="48" t="s">
        <v>88</v>
      </c>
      <c r="K26" s="48" t="s">
        <v>79</v>
      </c>
      <c r="L26" s="58">
        <v>32504035</v>
      </c>
      <c r="M26" s="58">
        <v>32504035</v>
      </c>
      <c r="N26" s="37"/>
      <c r="O26" s="37"/>
      <c r="P26" s="37"/>
      <c r="Q26" s="37"/>
      <c r="R26" s="37"/>
      <c r="S26" s="37"/>
      <c r="T26" s="37"/>
      <c r="U26" s="37"/>
      <c r="V26" s="37"/>
    </row>
    <row r="27" spans="1:22" ht="15" x14ac:dyDescent="0.25">
      <c r="A27" s="37"/>
      <c r="B27" s="37"/>
      <c r="C27" s="37"/>
      <c r="D27" s="37"/>
      <c r="E27" s="37"/>
      <c r="F27" s="48">
        <v>11</v>
      </c>
      <c r="G27" s="48" t="s">
        <v>27</v>
      </c>
      <c r="H27" s="53" t="s">
        <v>22</v>
      </c>
      <c r="I27" s="48" t="s">
        <v>22</v>
      </c>
      <c r="J27" s="48" t="s">
        <v>88</v>
      </c>
      <c r="K27" s="48" t="s">
        <v>89</v>
      </c>
      <c r="L27" s="58">
        <v>12599980</v>
      </c>
      <c r="M27" s="58" t="s">
        <v>90</v>
      </c>
      <c r="N27" s="37"/>
      <c r="O27" s="37"/>
      <c r="P27" s="37"/>
      <c r="Q27" s="37"/>
      <c r="R27" s="37"/>
      <c r="S27" s="37"/>
      <c r="T27" s="37"/>
      <c r="U27" s="37"/>
      <c r="V27" s="37"/>
    </row>
    <row r="28" spans="1:22" ht="15" x14ac:dyDescent="0.25">
      <c r="A28" s="37"/>
      <c r="B28" s="37"/>
      <c r="C28" s="37"/>
      <c r="D28" s="37"/>
      <c r="E28" s="37"/>
      <c r="F28" s="48">
        <v>12</v>
      </c>
      <c r="G28" s="48" t="s">
        <v>28</v>
      </c>
      <c r="H28" s="53">
        <v>5.5</v>
      </c>
      <c r="I28" s="48">
        <v>30</v>
      </c>
      <c r="J28" s="48" t="s">
        <v>84</v>
      </c>
      <c r="K28" s="48" t="s">
        <v>89</v>
      </c>
      <c r="L28" s="58">
        <v>81921747</v>
      </c>
      <c r="M28" s="58" t="s">
        <v>90</v>
      </c>
      <c r="N28" s="37"/>
      <c r="O28" s="37"/>
      <c r="P28" s="37"/>
      <c r="Q28" s="37"/>
      <c r="R28" s="37"/>
      <c r="S28" s="37"/>
      <c r="T28" s="37"/>
      <c r="U28" s="37"/>
      <c r="V28" s="37"/>
    </row>
    <row r="29" spans="1:22" ht="15" x14ac:dyDescent="0.25">
      <c r="A29" s="37"/>
      <c r="B29" s="37"/>
      <c r="C29" s="37"/>
      <c r="D29" s="37"/>
      <c r="E29" s="37"/>
      <c r="F29" s="48">
        <v>13</v>
      </c>
      <c r="G29" s="48" t="s">
        <v>57</v>
      </c>
      <c r="H29" s="53">
        <v>5.718</v>
      </c>
      <c r="I29" s="48">
        <v>30</v>
      </c>
      <c r="J29" s="48" t="s">
        <v>78</v>
      </c>
      <c r="K29" s="48" t="s">
        <v>91</v>
      </c>
      <c r="L29" s="58">
        <v>12979882</v>
      </c>
      <c r="M29" s="58">
        <v>12979882</v>
      </c>
      <c r="N29" s="37"/>
      <c r="O29" s="37"/>
      <c r="P29" s="37"/>
      <c r="Q29" s="37"/>
      <c r="R29" s="37"/>
      <c r="S29" s="37"/>
      <c r="T29" s="37"/>
      <c r="U29" s="37"/>
      <c r="V29" s="37"/>
    </row>
    <row r="30" spans="1:22" ht="15" x14ac:dyDescent="0.25">
      <c r="A30" s="37"/>
      <c r="B30" s="37"/>
      <c r="C30" s="37"/>
      <c r="D30" s="37"/>
      <c r="E30" s="37"/>
      <c r="F30" s="48">
        <v>14</v>
      </c>
      <c r="G30" s="48" t="s">
        <v>28</v>
      </c>
      <c r="H30" s="53">
        <v>7</v>
      </c>
      <c r="I30" s="48">
        <v>30</v>
      </c>
      <c r="J30" s="48" t="s">
        <v>82</v>
      </c>
      <c r="K30" s="48" t="s">
        <v>83</v>
      </c>
      <c r="L30" s="58">
        <v>12250000</v>
      </c>
      <c r="M30" s="58">
        <v>142857</v>
      </c>
      <c r="N30" s="37"/>
      <c r="O30" s="37"/>
      <c r="P30" s="37"/>
      <c r="Q30" s="37"/>
      <c r="R30" s="37"/>
      <c r="S30" s="37"/>
      <c r="T30" s="37"/>
      <c r="U30" s="37"/>
      <c r="V30" s="37"/>
    </row>
    <row r="31" spans="1:22" ht="15" x14ac:dyDescent="0.25">
      <c r="A31" s="37"/>
      <c r="B31" s="37"/>
      <c r="C31" s="37"/>
      <c r="D31" s="37"/>
      <c r="E31" s="37"/>
      <c r="F31" s="48">
        <v>15</v>
      </c>
      <c r="G31" s="48" t="s">
        <v>27</v>
      </c>
      <c r="H31" s="53" t="s">
        <v>22</v>
      </c>
      <c r="I31" s="48" t="s">
        <v>22</v>
      </c>
      <c r="J31" s="48" t="s">
        <v>92</v>
      </c>
      <c r="K31" s="48" t="s">
        <v>89</v>
      </c>
      <c r="L31" s="58">
        <v>15838803</v>
      </c>
      <c r="M31" s="58" t="s">
        <v>90</v>
      </c>
      <c r="N31" s="37"/>
      <c r="O31" s="37"/>
      <c r="P31" s="37"/>
      <c r="Q31" s="42"/>
      <c r="R31" s="37"/>
      <c r="S31" s="37"/>
      <c r="T31" s="37"/>
      <c r="U31" s="37"/>
      <c r="V31" s="37"/>
    </row>
    <row r="32" spans="1:22" ht="15" x14ac:dyDescent="0.25">
      <c r="A32" s="37"/>
      <c r="B32" s="37"/>
      <c r="C32" s="37"/>
      <c r="D32" s="37"/>
      <c r="E32" s="37"/>
      <c r="F32" s="48">
        <v>16</v>
      </c>
      <c r="G32" s="48" t="s">
        <v>28</v>
      </c>
      <c r="H32" s="53">
        <v>5.5</v>
      </c>
      <c r="I32" s="48">
        <v>30</v>
      </c>
      <c r="J32" s="48" t="s">
        <v>84</v>
      </c>
      <c r="K32" s="48" t="s">
        <v>89</v>
      </c>
      <c r="L32" s="58">
        <v>8925649</v>
      </c>
      <c r="M32" s="58" t="s">
        <v>90</v>
      </c>
      <c r="N32" s="37"/>
      <c r="O32" s="37"/>
      <c r="P32" s="37"/>
      <c r="Q32" s="37"/>
      <c r="R32" s="37"/>
      <c r="S32" s="37"/>
      <c r="T32" s="37"/>
      <c r="U32" s="37"/>
      <c r="V32" s="37"/>
    </row>
    <row r="33" spans="1:22" ht="15" x14ac:dyDescent="0.25">
      <c r="A33" s="37"/>
      <c r="B33" s="37"/>
      <c r="C33" s="37"/>
      <c r="D33" s="37"/>
      <c r="E33" s="37"/>
      <c r="F33" s="48">
        <v>17</v>
      </c>
      <c r="G33" s="48" t="s">
        <v>28</v>
      </c>
      <c r="H33" s="53">
        <v>4</v>
      </c>
      <c r="I33" s="48">
        <v>40</v>
      </c>
      <c r="J33" s="48" t="s">
        <v>78</v>
      </c>
      <c r="K33" s="48" t="s">
        <v>93</v>
      </c>
      <c r="L33" s="58">
        <v>23402770</v>
      </c>
      <c r="M33" s="58" t="s">
        <v>90</v>
      </c>
      <c r="N33" s="37"/>
      <c r="O33" s="37"/>
      <c r="P33" s="37"/>
      <c r="Q33" s="37"/>
      <c r="R33" s="37"/>
      <c r="S33" s="37"/>
      <c r="T33" s="37"/>
      <c r="U33" s="37"/>
      <c r="V33" s="37"/>
    </row>
    <row r="34" spans="1:22" ht="15" x14ac:dyDescent="0.25">
      <c r="A34" s="37"/>
      <c r="B34" s="37"/>
      <c r="C34" s="37"/>
      <c r="D34" s="37"/>
      <c r="E34" s="37"/>
      <c r="F34" s="48">
        <v>18</v>
      </c>
      <c r="G34" s="48" t="s">
        <v>28</v>
      </c>
      <c r="H34" s="53">
        <v>4.5</v>
      </c>
      <c r="I34" s="48">
        <v>40</v>
      </c>
      <c r="J34" s="48" t="s">
        <v>78</v>
      </c>
      <c r="K34" s="48" t="s">
        <v>93</v>
      </c>
      <c r="L34" s="58">
        <v>22372810</v>
      </c>
      <c r="M34" s="58" t="s">
        <v>90</v>
      </c>
      <c r="N34" s="37"/>
      <c r="O34" s="37"/>
      <c r="P34" s="37"/>
      <c r="Q34" s="37"/>
      <c r="R34" s="37"/>
      <c r="S34" s="37"/>
      <c r="T34" s="37"/>
      <c r="U34" s="37"/>
      <c r="V34" s="37"/>
    </row>
    <row r="35" spans="1:22" ht="15" x14ac:dyDescent="0.25">
      <c r="A35" s="37"/>
      <c r="B35" s="37"/>
      <c r="C35" s="37"/>
      <c r="D35" s="37"/>
      <c r="E35" s="37"/>
      <c r="F35" s="48">
        <v>19</v>
      </c>
      <c r="G35" s="48" t="s">
        <v>57</v>
      </c>
      <c r="H35" s="53">
        <v>5.5</v>
      </c>
      <c r="I35" s="48">
        <v>30</v>
      </c>
      <c r="J35" s="48" t="s">
        <v>78</v>
      </c>
      <c r="K35" s="48" t="s">
        <v>94</v>
      </c>
      <c r="L35" s="58">
        <v>4326723</v>
      </c>
      <c r="M35" s="58" t="s">
        <v>90</v>
      </c>
      <c r="N35" s="37"/>
      <c r="O35" s="37"/>
      <c r="P35" s="37"/>
      <c r="Q35" s="37"/>
      <c r="R35" s="37"/>
      <c r="S35" s="37"/>
      <c r="T35" s="37"/>
      <c r="U35" s="37"/>
      <c r="V35" s="37"/>
    </row>
    <row r="36" spans="1:22" ht="15" x14ac:dyDescent="0.25">
      <c r="A36" s="37"/>
      <c r="B36" s="37"/>
      <c r="C36" s="37"/>
      <c r="D36" s="37"/>
      <c r="E36" s="37"/>
      <c r="F36" s="48">
        <v>20</v>
      </c>
      <c r="G36" s="48" t="s">
        <v>27</v>
      </c>
      <c r="H36" s="53" t="s">
        <v>22</v>
      </c>
      <c r="I36" s="48" t="s">
        <v>22</v>
      </c>
      <c r="J36" s="48" t="s">
        <v>88</v>
      </c>
      <c r="K36" s="48" t="s">
        <v>95</v>
      </c>
      <c r="L36" s="58">
        <v>17474254</v>
      </c>
      <c r="M36" s="58">
        <v>17474254</v>
      </c>
      <c r="N36" s="37"/>
      <c r="O36" s="37"/>
      <c r="P36" s="37"/>
      <c r="Q36" s="37"/>
      <c r="R36" s="37"/>
      <c r="S36" s="37"/>
      <c r="T36" s="37"/>
      <c r="U36" s="37"/>
      <c r="V36" s="37"/>
    </row>
    <row r="37" spans="1:22" ht="15" x14ac:dyDescent="0.25">
      <c r="A37" s="37"/>
      <c r="B37" s="46" t="s">
        <v>96</v>
      </c>
      <c r="C37" s="46" t="s">
        <v>25</v>
      </c>
      <c r="D37" s="46" t="s">
        <v>25</v>
      </c>
      <c r="E37" s="46" t="s">
        <v>25</v>
      </c>
      <c r="F37" s="50" t="s">
        <v>25</v>
      </c>
      <c r="G37" s="51" t="s">
        <v>25</v>
      </c>
      <c r="H37" s="55" t="s">
        <v>25</v>
      </c>
      <c r="I37" s="51" t="s">
        <v>25</v>
      </c>
      <c r="J37" s="51" t="s">
        <v>25</v>
      </c>
      <c r="K37" s="51" t="s">
        <v>25</v>
      </c>
      <c r="L37" s="60">
        <v>1161432080</v>
      </c>
      <c r="M37" s="60">
        <v>1416560670</v>
      </c>
      <c r="N37" s="37"/>
      <c r="O37" s="37"/>
      <c r="P37" s="37"/>
      <c r="Q37" s="37"/>
      <c r="R37" s="37"/>
      <c r="S37" s="37"/>
      <c r="T37" s="37"/>
      <c r="U37" s="37"/>
      <c r="V37" s="37"/>
    </row>
    <row r="38" spans="1:22" ht="15" x14ac:dyDescent="0.25">
      <c r="A38" s="37"/>
      <c r="B38" s="37" t="s">
        <v>97</v>
      </c>
      <c r="C38" s="37" t="s">
        <v>50</v>
      </c>
      <c r="D38" s="37" t="s">
        <v>21</v>
      </c>
      <c r="E38" s="37" t="s">
        <v>98</v>
      </c>
      <c r="F38" s="48">
        <v>1</v>
      </c>
      <c r="G38" s="48" t="s">
        <v>28</v>
      </c>
      <c r="H38" s="53">
        <v>6</v>
      </c>
      <c r="I38" s="48">
        <v>30</v>
      </c>
      <c r="J38" s="48" t="s">
        <v>78</v>
      </c>
      <c r="K38" s="48" t="s">
        <v>93</v>
      </c>
      <c r="L38" s="58">
        <v>90000000</v>
      </c>
      <c r="M38" s="58" t="s">
        <v>90</v>
      </c>
      <c r="N38" s="37"/>
      <c r="O38" s="37"/>
      <c r="P38" s="37"/>
      <c r="Q38" s="37"/>
      <c r="R38" s="37"/>
      <c r="S38" s="37"/>
      <c r="T38" s="37"/>
      <c r="U38" s="37"/>
      <c r="V38" s="37"/>
    </row>
    <row r="39" spans="1:22" ht="15" x14ac:dyDescent="0.25">
      <c r="A39" s="37"/>
      <c r="B39" s="37"/>
      <c r="C39" s="37"/>
      <c r="D39" s="37"/>
      <c r="E39" s="37"/>
      <c r="F39" s="48">
        <v>2</v>
      </c>
      <c r="G39" s="48" t="s">
        <v>28</v>
      </c>
      <c r="H39" s="53">
        <v>6.5</v>
      </c>
      <c r="I39" s="48">
        <v>30</v>
      </c>
      <c r="J39" s="48" t="s">
        <v>99</v>
      </c>
      <c r="K39" s="48" t="s">
        <v>85</v>
      </c>
      <c r="L39" s="58">
        <v>11539548</v>
      </c>
      <c r="M39" s="58">
        <v>384615</v>
      </c>
      <c r="N39" s="37"/>
      <c r="O39" s="37"/>
      <c r="P39" s="37"/>
      <c r="Q39" s="37"/>
      <c r="R39" s="37"/>
      <c r="S39" s="37"/>
      <c r="T39" s="37"/>
      <c r="U39" s="37"/>
      <c r="V39" s="37"/>
    </row>
    <row r="40" spans="1:22" ht="15" x14ac:dyDescent="0.25">
      <c r="A40" s="37"/>
      <c r="B40" s="37"/>
      <c r="C40" s="37"/>
      <c r="D40" s="37"/>
      <c r="E40" s="37"/>
      <c r="F40" s="48">
        <v>3</v>
      </c>
      <c r="G40" s="48" t="s">
        <v>27</v>
      </c>
      <c r="H40" s="53" t="s">
        <v>22</v>
      </c>
      <c r="I40" s="48" t="s">
        <v>22</v>
      </c>
      <c r="J40" s="48" t="s">
        <v>100</v>
      </c>
      <c r="K40" s="48" t="s">
        <v>83</v>
      </c>
      <c r="L40" s="58" t="s">
        <v>101</v>
      </c>
      <c r="M40" s="58">
        <v>52489360</v>
      </c>
      <c r="N40" s="37"/>
      <c r="O40" s="37"/>
      <c r="P40" s="37"/>
      <c r="Q40" s="37"/>
      <c r="R40" s="37"/>
      <c r="S40" s="37"/>
      <c r="T40" s="37"/>
      <c r="U40" s="37"/>
      <c r="V40" s="37"/>
    </row>
    <row r="41" spans="1:22" ht="15" x14ac:dyDescent="0.25">
      <c r="A41" s="37"/>
      <c r="B41" s="37"/>
      <c r="C41" s="37"/>
      <c r="D41" s="37"/>
      <c r="E41" s="37"/>
      <c r="F41" s="48">
        <v>4</v>
      </c>
      <c r="G41" s="48" t="s">
        <v>27</v>
      </c>
      <c r="H41" s="53" t="s">
        <v>22</v>
      </c>
      <c r="I41" s="48" t="s">
        <v>22</v>
      </c>
      <c r="J41" s="48" t="s">
        <v>100</v>
      </c>
      <c r="K41" s="48" t="s">
        <v>83</v>
      </c>
      <c r="L41" s="58" t="s">
        <v>101</v>
      </c>
      <c r="M41" s="58">
        <v>53252809</v>
      </c>
      <c r="N41" s="37"/>
      <c r="O41" s="37"/>
      <c r="P41" s="37"/>
      <c r="Q41" s="37"/>
      <c r="R41" s="37"/>
      <c r="S41" s="37"/>
      <c r="T41" s="37"/>
      <c r="U41" s="37"/>
      <c r="V41" s="37"/>
    </row>
    <row r="42" spans="1:22" ht="15" x14ac:dyDescent="0.25">
      <c r="A42" s="37"/>
      <c r="B42" s="37"/>
      <c r="C42" s="37"/>
      <c r="D42" s="37"/>
      <c r="E42" s="37"/>
      <c r="F42" s="48">
        <v>5</v>
      </c>
      <c r="G42" s="48" t="s">
        <v>28</v>
      </c>
      <c r="H42" s="53">
        <v>6</v>
      </c>
      <c r="I42" s="48">
        <v>30</v>
      </c>
      <c r="J42" s="48" t="s">
        <v>80</v>
      </c>
      <c r="K42" s="48" t="s">
        <v>81</v>
      </c>
      <c r="L42" s="58">
        <v>358000000</v>
      </c>
      <c r="M42" s="58">
        <v>537000000</v>
      </c>
      <c r="N42" s="37"/>
      <c r="O42" s="37"/>
      <c r="P42" s="37"/>
      <c r="Q42" s="37"/>
      <c r="R42" s="37"/>
      <c r="S42" s="37"/>
      <c r="T42" s="37"/>
      <c r="U42" s="37"/>
      <c r="V42" s="37"/>
    </row>
    <row r="43" spans="1:22" ht="15" x14ac:dyDescent="0.25">
      <c r="A43" s="37"/>
      <c r="B43" s="37"/>
      <c r="C43" s="37"/>
      <c r="D43" s="37"/>
      <c r="E43" s="37"/>
      <c r="F43" s="48">
        <v>6</v>
      </c>
      <c r="G43" s="48" t="s">
        <v>28</v>
      </c>
      <c r="H43" s="53">
        <v>6.5</v>
      </c>
      <c r="I43" s="48">
        <v>30</v>
      </c>
      <c r="J43" s="48" t="s">
        <v>78</v>
      </c>
      <c r="K43" s="48" t="s">
        <v>79</v>
      </c>
      <c r="L43" s="58">
        <v>110000000</v>
      </c>
      <c r="M43" s="58">
        <v>170000000</v>
      </c>
      <c r="N43" s="37"/>
      <c r="O43" s="37"/>
      <c r="P43" s="37"/>
      <c r="Q43" s="37"/>
      <c r="R43" s="37"/>
      <c r="S43" s="37"/>
      <c r="T43" s="37"/>
      <c r="U43" s="37"/>
      <c r="V43" s="37"/>
    </row>
    <row r="44" spans="1:22" ht="15" x14ac:dyDescent="0.25">
      <c r="A44" s="37"/>
      <c r="B44" s="37"/>
      <c r="C44" s="37"/>
      <c r="D44" s="37"/>
      <c r="E44" s="37"/>
      <c r="F44" s="48">
        <v>7</v>
      </c>
      <c r="G44" s="48" t="s">
        <v>28</v>
      </c>
      <c r="H44" s="53">
        <v>6.5</v>
      </c>
      <c r="I44" s="48">
        <v>40</v>
      </c>
      <c r="J44" s="48" t="s">
        <v>78</v>
      </c>
      <c r="K44" s="48" t="s">
        <v>79</v>
      </c>
      <c r="L44" s="58">
        <v>125000000</v>
      </c>
      <c r="M44" s="58">
        <v>125000000</v>
      </c>
      <c r="N44" s="37"/>
      <c r="O44" s="37"/>
      <c r="P44" s="37"/>
      <c r="Q44" s="37"/>
      <c r="R44" s="37"/>
      <c r="S44" s="37"/>
      <c r="T44" s="37"/>
      <c r="U44" s="37"/>
      <c r="V44" s="37"/>
    </row>
    <row r="45" spans="1:22" ht="15" x14ac:dyDescent="0.25">
      <c r="A45" s="37"/>
      <c r="B45" s="37"/>
      <c r="C45" s="37"/>
      <c r="D45" s="37"/>
      <c r="E45" s="37"/>
      <c r="F45" s="48">
        <v>8</v>
      </c>
      <c r="G45" s="48" t="s">
        <v>28</v>
      </c>
      <c r="H45" s="53">
        <v>5</v>
      </c>
      <c r="I45" s="48">
        <v>30</v>
      </c>
      <c r="J45" s="48" t="s">
        <v>84</v>
      </c>
      <c r="K45" s="48" t="s">
        <v>89</v>
      </c>
      <c r="L45" s="58">
        <v>7620392</v>
      </c>
      <c r="M45" s="58" t="s">
        <v>90</v>
      </c>
      <c r="N45" s="37"/>
      <c r="O45" s="37"/>
      <c r="P45" s="37"/>
      <c r="Q45" s="37"/>
      <c r="R45" s="37"/>
      <c r="S45" s="37"/>
      <c r="T45" s="37"/>
      <c r="U45" s="37"/>
      <c r="V45" s="37"/>
    </row>
    <row r="46" spans="1:22" ht="15" x14ac:dyDescent="0.25">
      <c r="A46" s="37"/>
      <c r="B46" s="37"/>
      <c r="C46" s="37"/>
      <c r="D46" s="37"/>
      <c r="E46" s="37"/>
      <c r="F46" s="48">
        <v>9</v>
      </c>
      <c r="G46" s="48" t="s">
        <v>102</v>
      </c>
      <c r="H46" s="53">
        <v>6.5</v>
      </c>
      <c r="I46" s="48">
        <v>30</v>
      </c>
      <c r="J46" s="48" t="s">
        <v>78</v>
      </c>
      <c r="K46" s="48" t="s">
        <v>79</v>
      </c>
      <c r="L46" s="58">
        <v>90000000</v>
      </c>
      <c r="M46" s="58">
        <v>140000000</v>
      </c>
      <c r="N46" s="37"/>
      <c r="O46" s="37"/>
      <c r="P46" s="37"/>
      <c r="Q46" s="37"/>
      <c r="R46" s="37"/>
      <c r="S46" s="37"/>
      <c r="T46" s="37"/>
      <c r="U46" s="37"/>
      <c r="V46" s="37"/>
    </row>
    <row r="47" spans="1:22" ht="15" x14ac:dyDescent="0.25">
      <c r="A47" s="37"/>
      <c r="B47" s="37"/>
      <c r="C47" s="37"/>
      <c r="D47" s="37"/>
      <c r="E47" s="37"/>
      <c r="F47" s="48">
        <v>10</v>
      </c>
      <c r="G47" s="48" t="s">
        <v>28</v>
      </c>
      <c r="H47" s="53">
        <v>5.5</v>
      </c>
      <c r="I47" s="48">
        <v>30</v>
      </c>
      <c r="J47" s="48" t="s">
        <v>78</v>
      </c>
      <c r="K47" s="48" t="s">
        <v>93</v>
      </c>
      <c r="L47" s="58">
        <v>5000000</v>
      </c>
      <c r="M47" s="58" t="s">
        <v>90</v>
      </c>
      <c r="N47" s="37"/>
      <c r="O47" s="37"/>
      <c r="P47" s="37"/>
      <c r="Q47" s="37"/>
      <c r="R47" s="37"/>
      <c r="S47" s="37"/>
      <c r="T47" s="37"/>
      <c r="U47" s="37"/>
      <c r="V47" s="37"/>
    </row>
    <row r="48" spans="1:22" ht="15" x14ac:dyDescent="0.25">
      <c r="A48" s="37"/>
      <c r="B48" s="37"/>
      <c r="C48" s="37"/>
      <c r="D48" s="37"/>
      <c r="E48" s="37"/>
      <c r="F48" s="48">
        <v>11</v>
      </c>
      <c r="G48" s="48" t="s">
        <v>28</v>
      </c>
      <c r="H48" s="53">
        <v>7</v>
      </c>
      <c r="I48" s="48">
        <v>30</v>
      </c>
      <c r="J48" s="48" t="s">
        <v>78</v>
      </c>
      <c r="K48" s="48" t="s">
        <v>79</v>
      </c>
      <c r="L48" s="58">
        <v>70000000</v>
      </c>
      <c r="M48" s="58">
        <v>70000000</v>
      </c>
      <c r="N48" s="37"/>
      <c r="O48" s="37"/>
      <c r="P48" s="37"/>
      <c r="Q48" s="37"/>
      <c r="R48" s="37"/>
      <c r="S48" s="37"/>
      <c r="T48" s="37"/>
      <c r="U48" s="37"/>
      <c r="V48" s="37"/>
    </row>
    <row r="49" spans="1:22" ht="15" x14ac:dyDescent="0.25">
      <c r="A49" s="37"/>
      <c r="B49" s="37"/>
      <c r="C49" s="37"/>
      <c r="D49" s="37"/>
      <c r="E49" s="37"/>
      <c r="F49" s="48">
        <v>12</v>
      </c>
      <c r="G49" s="48" t="s">
        <v>28</v>
      </c>
      <c r="H49" s="53">
        <v>7</v>
      </c>
      <c r="I49" s="48">
        <v>30</v>
      </c>
      <c r="J49" s="48" t="s">
        <v>78</v>
      </c>
      <c r="K49" s="48" t="s">
        <v>79</v>
      </c>
      <c r="L49" s="58">
        <v>50000000</v>
      </c>
      <c r="M49" s="58">
        <v>100000000</v>
      </c>
      <c r="N49" s="37"/>
      <c r="O49" s="37"/>
      <c r="P49" s="37"/>
      <c r="Q49" s="37"/>
      <c r="R49" s="37"/>
      <c r="S49" s="37"/>
      <c r="T49" s="37"/>
      <c r="U49" s="37"/>
      <c r="V49" s="37"/>
    </row>
    <row r="50" spans="1:22" ht="15" x14ac:dyDescent="0.25">
      <c r="A50" s="37"/>
      <c r="B50" s="37"/>
      <c r="C50" s="37"/>
      <c r="D50" s="37"/>
      <c r="E50" s="37"/>
      <c r="F50" s="48">
        <v>13</v>
      </c>
      <c r="G50" s="48" t="s">
        <v>28</v>
      </c>
      <c r="H50" s="53">
        <v>6</v>
      </c>
      <c r="I50" s="48">
        <v>30</v>
      </c>
      <c r="J50" s="48" t="s">
        <v>84</v>
      </c>
      <c r="K50" s="48" t="s">
        <v>89</v>
      </c>
      <c r="L50" s="58">
        <v>21707165</v>
      </c>
      <c r="M50" s="58" t="s">
        <v>90</v>
      </c>
      <c r="N50" s="37"/>
      <c r="O50" s="37"/>
      <c r="P50" s="37"/>
      <c r="Q50" s="37"/>
      <c r="R50" s="37"/>
      <c r="S50" s="37"/>
      <c r="T50" s="37"/>
      <c r="U50" s="37"/>
      <c r="V50" s="37"/>
    </row>
    <row r="51" spans="1:22" ht="15" x14ac:dyDescent="0.25">
      <c r="A51" s="37"/>
      <c r="B51" s="37"/>
      <c r="C51" s="37"/>
      <c r="D51" s="37"/>
      <c r="E51" s="37"/>
      <c r="F51" s="48">
        <v>14</v>
      </c>
      <c r="G51" s="48" t="s">
        <v>28</v>
      </c>
      <c r="H51" s="53">
        <v>6.5</v>
      </c>
      <c r="I51" s="48">
        <v>30</v>
      </c>
      <c r="J51" s="48" t="s">
        <v>78</v>
      </c>
      <c r="K51" s="48" t="s">
        <v>79</v>
      </c>
      <c r="L51" s="58">
        <v>75000000</v>
      </c>
      <c r="M51" s="58">
        <v>75000000</v>
      </c>
      <c r="N51" s="37"/>
      <c r="O51" s="37"/>
      <c r="P51" s="37"/>
      <c r="Q51" s="37"/>
      <c r="R51" s="37"/>
      <c r="S51" s="37"/>
      <c r="T51" s="37"/>
      <c r="U51" s="37"/>
      <c r="V51" s="37"/>
    </row>
    <row r="52" spans="1:22" ht="15" x14ac:dyDescent="0.25">
      <c r="A52" s="37"/>
      <c r="B52" s="37"/>
      <c r="C52" s="37"/>
      <c r="D52" s="37"/>
      <c r="E52" s="37"/>
      <c r="F52" s="48">
        <v>15</v>
      </c>
      <c r="G52" s="48" t="s">
        <v>28</v>
      </c>
      <c r="H52" s="53">
        <v>7</v>
      </c>
      <c r="I52" s="48">
        <v>30</v>
      </c>
      <c r="J52" s="48" t="s">
        <v>78</v>
      </c>
      <c r="K52" s="48" t="s">
        <v>79</v>
      </c>
      <c r="L52" s="58">
        <v>100000000</v>
      </c>
      <c r="M52" s="58">
        <v>100000000</v>
      </c>
      <c r="N52" s="37"/>
      <c r="O52" s="37"/>
      <c r="P52" s="37"/>
      <c r="Q52" s="37"/>
      <c r="R52" s="37"/>
      <c r="S52" s="37"/>
      <c r="T52" s="37"/>
      <c r="U52" s="37"/>
      <c r="V52" s="37"/>
    </row>
    <row r="53" spans="1:22" ht="15" x14ac:dyDescent="0.25">
      <c r="A53" s="37"/>
      <c r="B53" s="37"/>
      <c r="C53" s="37"/>
      <c r="D53" s="37"/>
      <c r="E53" s="37"/>
      <c r="F53" s="48">
        <v>16</v>
      </c>
      <c r="G53" s="48" t="s">
        <v>28</v>
      </c>
      <c r="H53" s="53">
        <v>6</v>
      </c>
      <c r="I53" s="48">
        <v>40</v>
      </c>
      <c r="J53" s="48" t="s">
        <v>78</v>
      </c>
      <c r="K53" s="48" t="s">
        <v>93</v>
      </c>
      <c r="L53" s="58">
        <v>97360130</v>
      </c>
      <c r="M53" s="58" t="s">
        <v>90</v>
      </c>
      <c r="N53" s="37"/>
      <c r="O53" s="37"/>
      <c r="P53" s="37"/>
      <c r="Q53" s="37"/>
      <c r="R53" s="37"/>
      <c r="S53" s="37"/>
      <c r="T53" s="37"/>
      <c r="U53" s="37"/>
      <c r="V53" s="37"/>
    </row>
    <row r="54" spans="1:22" ht="15" x14ac:dyDescent="0.25">
      <c r="A54" s="37"/>
      <c r="B54" s="37"/>
      <c r="C54" s="37"/>
      <c r="D54" s="37"/>
      <c r="E54" s="37"/>
      <c r="F54" s="48">
        <v>17</v>
      </c>
      <c r="G54" s="48" t="s">
        <v>28</v>
      </c>
      <c r="H54" s="53">
        <v>7</v>
      </c>
      <c r="I54" s="48">
        <v>30</v>
      </c>
      <c r="J54" s="48" t="s">
        <v>78</v>
      </c>
      <c r="K54" s="48" t="s">
        <v>79</v>
      </c>
      <c r="L54" s="58">
        <v>75000000</v>
      </c>
      <c r="M54" s="58">
        <v>75000000</v>
      </c>
      <c r="N54" s="37"/>
      <c r="O54" s="37"/>
      <c r="P54" s="37"/>
      <c r="Q54" s="37"/>
      <c r="R54" s="37"/>
      <c r="S54" s="37"/>
      <c r="T54" s="37"/>
      <c r="U54" s="37"/>
      <c r="V54" s="37"/>
    </row>
    <row r="55" spans="1:22" ht="15" x14ac:dyDescent="0.25">
      <c r="A55" s="37"/>
      <c r="B55" s="37"/>
      <c r="C55" s="37"/>
      <c r="D55" s="37"/>
      <c r="E55" s="37"/>
      <c r="F55" s="48">
        <v>18</v>
      </c>
      <c r="G55" s="48" t="s">
        <v>103</v>
      </c>
      <c r="H55" s="53" t="s">
        <v>22</v>
      </c>
      <c r="I55" s="48" t="s">
        <v>22</v>
      </c>
      <c r="J55" s="48" t="s">
        <v>100</v>
      </c>
      <c r="K55" s="48" t="s">
        <v>83</v>
      </c>
      <c r="L55" s="58" t="s">
        <v>101</v>
      </c>
      <c r="M55" s="58">
        <v>68893671</v>
      </c>
      <c r="N55" s="37"/>
      <c r="O55" s="37"/>
      <c r="P55" s="37"/>
      <c r="Q55" s="37"/>
      <c r="R55" s="37"/>
      <c r="S55" s="37"/>
      <c r="T55" s="37"/>
      <c r="U55" s="37"/>
      <c r="V55" s="37"/>
    </row>
    <row r="56" spans="1:22" ht="15" x14ac:dyDescent="0.25">
      <c r="A56" s="37"/>
      <c r="B56" s="37"/>
      <c r="C56" s="37"/>
      <c r="D56" s="37"/>
      <c r="E56" s="37"/>
      <c r="F56" s="48">
        <v>19</v>
      </c>
      <c r="G56" s="48" t="s">
        <v>28</v>
      </c>
      <c r="H56" s="53">
        <v>5.5</v>
      </c>
      <c r="I56" s="48">
        <v>30</v>
      </c>
      <c r="J56" s="48" t="s">
        <v>84</v>
      </c>
      <c r="K56" s="48" t="s">
        <v>89</v>
      </c>
      <c r="L56" s="58">
        <v>80082610</v>
      </c>
      <c r="M56" s="58" t="s">
        <v>90</v>
      </c>
      <c r="N56" s="37"/>
      <c r="O56" s="37"/>
      <c r="P56" s="37"/>
      <c r="Q56" s="37"/>
      <c r="R56" s="37"/>
      <c r="S56" s="37"/>
      <c r="T56" s="37"/>
      <c r="U56" s="37"/>
      <c r="V56" s="37"/>
    </row>
    <row r="57" spans="1:22" ht="15" x14ac:dyDescent="0.25">
      <c r="A57" s="37"/>
      <c r="B57" s="37"/>
      <c r="C57" s="37"/>
      <c r="D57" s="37"/>
      <c r="E57" s="37"/>
      <c r="F57" s="48">
        <v>20</v>
      </c>
      <c r="G57" s="48" t="s">
        <v>27</v>
      </c>
      <c r="H57" s="53" t="s">
        <v>22</v>
      </c>
      <c r="I57" s="48" t="s">
        <v>22</v>
      </c>
      <c r="J57" s="48" t="s">
        <v>88</v>
      </c>
      <c r="K57" s="48" t="s">
        <v>79</v>
      </c>
      <c r="L57" s="58">
        <v>14924585</v>
      </c>
      <c r="M57" s="58">
        <v>1492458</v>
      </c>
      <c r="N57" s="37"/>
      <c r="O57" s="37"/>
      <c r="P57" s="37"/>
      <c r="Q57" s="37"/>
      <c r="R57" s="37"/>
      <c r="S57" s="37"/>
      <c r="T57" s="37"/>
      <c r="U57" s="37"/>
      <c r="V57" s="37"/>
    </row>
    <row r="58" spans="1:22" ht="15" x14ac:dyDescent="0.25">
      <c r="A58" s="37"/>
      <c r="B58" s="37"/>
      <c r="C58" s="37"/>
      <c r="D58" s="37"/>
      <c r="E58" s="37"/>
      <c r="F58" s="48">
        <v>21</v>
      </c>
      <c r="G58" s="48" t="s">
        <v>28</v>
      </c>
      <c r="H58" s="53">
        <v>5.5</v>
      </c>
      <c r="I58" s="48">
        <v>30</v>
      </c>
      <c r="J58" s="48" t="s">
        <v>82</v>
      </c>
      <c r="K58" s="48" t="s">
        <v>93</v>
      </c>
      <c r="L58" s="58">
        <v>16537431</v>
      </c>
      <c r="M58" s="58" t="s">
        <v>90</v>
      </c>
      <c r="N58" s="37"/>
      <c r="O58" s="37"/>
      <c r="P58" s="37"/>
      <c r="Q58" s="37"/>
      <c r="R58" s="37"/>
      <c r="S58" s="37"/>
      <c r="T58" s="37"/>
      <c r="U58" s="37"/>
      <c r="V58" s="37"/>
    </row>
    <row r="59" spans="1:22" ht="15" x14ac:dyDescent="0.25">
      <c r="A59" s="37"/>
      <c r="B59" s="37"/>
      <c r="C59" s="37"/>
      <c r="D59" s="37"/>
      <c r="E59" s="37"/>
      <c r="F59" s="48">
        <v>22</v>
      </c>
      <c r="G59" s="48" t="s">
        <v>27</v>
      </c>
      <c r="H59" s="53" t="s">
        <v>22</v>
      </c>
      <c r="I59" s="48" t="s">
        <v>22</v>
      </c>
      <c r="J59" s="48" t="s">
        <v>104</v>
      </c>
      <c r="K59" s="48" t="s">
        <v>93</v>
      </c>
      <c r="L59" s="58">
        <v>17076026</v>
      </c>
      <c r="M59" s="58" t="s">
        <v>90</v>
      </c>
      <c r="N59" s="37"/>
      <c r="O59" s="37"/>
      <c r="P59" s="37"/>
      <c r="Q59" s="37"/>
      <c r="R59" s="37"/>
      <c r="S59" s="37"/>
      <c r="T59" s="37"/>
      <c r="U59" s="37"/>
      <c r="V59" s="37"/>
    </row>
    <row r="60" spans="1:22" ht="15" x14ac:dyDescent="0.25">
      <c r="A60" s="37"/>
      <c r="B60" s="46" t="s">
        <v>105</v>
      </c>
      <c r="C60" s="46" t="s">
        <v>25</v>
      </c>
      <c r="D60" s="46" t="s">
        <v>25</v>
      </c>
      <c r="E60" s="46" t="s">
        <v>25</v>
      </c>
      <c r="F60" s="50" t="s">
        <v>25</v>
      </c>
      <c r="G60" s="51" t="s">
        <v>25</v>
      </c>
      <c r="H60" s="55" t="s">
        <v>25</v>
      </c>
      <c r="I60" s="51" t="s">
        <v>25</v>
      </c>
      <c r="J60" s="51" t="s">
        <v>25</v>
      </c>
      <c r="K60" s="51" t="s">
        <v>25</v>
      </c>
      <c r="L60" s="60">
        <v>1414847887</v>
      </c>
      <c r="M60" s="60">
        <v>1568512913</v>
      </c>
      <c r="N60" s="37"/>
      <c r="O60" s="37"/>
      <c r="P60" s="37"/>
      <c r="Q60" s="37"/>
      <c r="R60" s="37"/>
      <c r="S60" s="37"/>
      <c r="T60" s="37"/>
      <c r="U60" s="37"/>
      <c r="V60" s="37"/>
    </row>
    <row r="61" spans="1:22" ht="15" x14ac:dyDescent="0.25">
      <c r="A61" s="37"/>
      <c r="B61" s="37" t="s">
        <v>106</v>
      </c>
      <c r="C61" s="37" t="s">
        <v>26</v>
      </c>
      <c r="D61" s="37" t="s">
        <v>21</v>
      </c>
      <c r="E61" s="37" t="s">
        <v>6</v>
      </c>
      <c r="F61" s="48">
        <v>1</v>
      </c>
      <c r="G61" s="48" t="s">
        <v>28</v>
      </c>
      <c r="H61" s="53">
        <v>6.5</v>
      </c>
      <c r="I61" s="48">
        <v>30</v>
      </c>
      <c r="J61" s="48" t="s">
        <v>78</v>
      </c>
      <c r="K61" s="48" t="s">
        <v>79</v>
      </c>
      <c r="L61" s="58">
        <v>100500000</v>
      </c>
      <c r="M61" s="58">
        <v>100500000</v>
      </c>
      <c r="N61" s="37"/>
      <c r="O61" s="37"/>
      <c r="P61" s="37"/>
      <c r="Q61" s="37"/>
      <c r="R61" s="37"/>
      <c r="S61" s="37"/>
      <c r="T61" s="37"/>
      <c r="U61" s="37"/>
      <c r="V61" s="37"/>
    </row>
    <row r="62" spans="1:22" ht="15" x14ac:dyDescent="0.25">
      <c r="A62" s="37"/>
      <c r="B62" s="37"/>
      <c r="C62" s="37"/>
      <c r="D62" s="37"/>
      <c r="E62" s="37"/>
      <c r="F62" s="48">
        <v>2</v>
      </c>
      <c r="G62" s="48" t="s">
        <v>28</v>
      </c>
      <c r="H62" s="53">
        <v>6.5</v>
      </c>
      <c r="I62" s="48">
        <v>30</v>
      </c>
      <c r="J62" s="48" t="s">
        <v>78</v>
      </c>
      <c r="K62" s="48" t="s">
        <v>79</v>
      </c>
      <c r="L62" s="58">
        <v>81566753</v>
      </c>
      <c r="M62" s="58">
        <v>244700259</v>
      </c>
      <c r="N62" s="37"/>
      <c r="O62" s="37"/>
      <c r="P62" s="37"/>
      <c r="Q62" s="37"/>
      <c r="R62" s="37"/>
      <c r="S62" s="37"/>
      <c r="T62" s="37"/>
      <c r="U62" s="37"/>
      <c r="V62" s="37"/>
    </row>
    <row r="63" spans="1:22" ht="15" x14ac:dyDescent="0.25">
      <c r="A63" s="37"/>
      <c r="B63" s="37"/>
      <c r="C63" s="37"/>
      <c r="D63" s="37"/>
      <c r="E63" s="37"/>
      <c r="F63" s="48">
        <v>3</v>
      </c>
      <c r="G63" s="48" t="s">
        <v>28</v>
      </c>
      <c r="H63" s="53">
        <v>6</v>
      </c>
      <c r="I63" s="48">
        <v>30</v>
      </c>
      <c r="J63" s="48" t="s">
        <v>86</v>
      </c>
      <c r="K63" s="48" t="s">
        <v>87</v>
      </c>
      <c r="L63" s="58">
        <v>259636341</v>
      </c>
      <c r="M63" s="58">
        <v>129818170</v>
      </c>
      <c r="N63" s="37"/>
      <c r="O63" s="37"/>
      <c r="P63" s="37"/>
      <c r="Q63" s="37"/>
      <c r="R63" s="37"/>
      <c r="S63" s="37"/>
      <c r="T63" s="37"/>
      <c r="U63" s="37"/>
      <c r="V63" s="37"/>
    </row>
    <row r="64" spans="1:22" ht="15" x14ac:dyDescent="0.25">
      <c r="A64" s="37"/>
      <c r="B64" s="37"/>
      <c r="C64" s="37"/>
      <c r="D64" s="37"/>
      <c r="E64" s="37"/>
      <c r="F64" s="48">
        <v>4</v>
      </c>
      <c r="G64" s="48" t="s">
        <v>28</v>
      </c>
      <c r="H64" s="53">
        <v>6</v>
      </c>
      <c r="I64" s="48">
        <v>30</v>
      </c>
      <c r="J64" s="48" t="s">
        <v>78</v>
      </c>
      <c r="K64" s="48" t="s">
        <v>81</v>
      </c>
      <c r="L64" s="58">
        <v>1115030869</v>
      </c>
      <c r="M64" s="58">
        <v>1094236837</v>
      </c>
      <c r="N64" s="37"/>
      <c r="O64" s="37"/>
      <c r="P64" s="37"/>
      <c r="Q64" s="37"/>
      <c r="R64" s="37"/>
      <c r="S64" s="37"/>
      <c r="T64" s="37"/>
      <c r="U64" s="37"/>
      <c r="V64" s="37"/>
    </row>
    <row r="65" spans="1:22" ht="15" x14ac:dyDescent="0.25">
      <c r="A65" s="37"/>
      <c r="B65" s="37"/>
      <c r="C65" s="37"/>
      <c r="D65" s="37"/>
      <c r="E65" s="37"/>
      <c r="F65" s="48">
        <v>5</v>
      </c>
      <c r="G65" s="48" t="s">
        <v>28</v>
      </c>
      <c r="H65" s="53">
        <v>6</v>
      </c>
      <c r="I65" s="48">
        <v>30</v>
      </c>
      <c r="J65" s="48" t="s">
        <v>82</v>
      </c>
      <c r="K65" s="48" t="s">
        <v>93</v>
      </c>
      <c r="L65" s="58">
        <v>64162662</v>
      </c>
      <c r="M65" s="58" t="s">
        <v>90</v>
      </c>
      <c r="N65" s="37"/>
      <c r="O65" s="37"/>
      <c r="P65" s="37"/>
      <c r="Q65" s="37"/>
      <c r="R65" s="37"/>
      <c r="S65" s="37"/>
      <c r="T65" s="37"/>
      <c r="U65" s="37"/>
      <c r="V65" s="37"/>
    </row>
    <row r="66" spans="1:22" ht="15" x14ac:dyDescent="0.25">
      <c r="A66" s="37"/>
      <c r="B66" s="37"/>
      <c r="C66" s="37"/>
      <c r="D66" s="37"/>
      <c r="E66" s="37"/>
      <c r="F66" s="48">
        <v>6</v>
      </c>
      <c r="G66" s="48" t="s">
        <v>28</v>
      </c>
      <c r="H66" s="53">
        <v>7</v>
      </c>
      <c r="I66" s="48">
        <v>30</v>
      </c>
      <c r="J66" s="48" t="s">
        <v>78</v>
      </c>
      <c r="K66" s="48" t="s">
        <v>79</v>
      </c>
      <c r="L66" s="58">
        <v>398000000</v>
      </c>
      <c r="M66" s="58">
        <v>398000000</v>
      </c>
      <c r="N66" s="37"/>
      <c r="O66" s="37"/>
      <c r="P66" s="37"/>
      <c r="Q66" s="37"/>
      <c r="R66" s="37"/>
      <c r="S66" s="37"/>
      <c r="T66" s="37"/>
      <c r="U66" s="37"/>
      <c r="V66" s="37"/>
    </row>
    <row r="67" spans="1:22" ht="15" x14ac:dyDescent="0.25">
      <c r="A67" s="37"/>
      <c r="B67" s="37"/>
      <c r="C67" s="37"/>
      <c r="D67" s="37"/>
      <c r="E67" s="37"/>
      <c r="F67" s="48">
        <v>7</v>
      </c>
      <c r="G67" s="48" t="s">
        <v>28</v>
      </c>
      <c r="H67" s="53">
        <v>6</v>
      </c>
      <c r="I67" s="48">
        <v>30</v>
      </c>
      <c r="J67" s="48" t="s">
        <v>86</v>
      </c>
      <c r="K67" s="48" t="s">
        <v>87</v>
      </c>
      <c r="L67" s="58">
        <v>281696663</v>
      </c>
      <c r="M67" s="58">
        <v>422544993</v>
      </c>
      <c r="N67" s="37"/>
      <c r="O67" s="37"/>
      <c r="P67" s="37"/>
      <c r="Q67" s="37"/>
      <c r="R67" s="37"/>
      <c r="S67" s="37"/>
      <c r="T67" s="37"/>
      <c r="U67" s="37"/>
      <c r="V67" s="37"/>
    </row>
    <row r="68" spans="1:22" ht="15" x14ac:dyDescent="0.25">
      <c r="A68" s="37"/>
      <c r="B68" s="37"/>
      <c r="C68" s="37"/>
      <c r="D68" s="37"/>
      <c r="E68" s="37"/>
      <c r="F68" s="48">
        <v>8</v>
      </c>
      <c r="G68" s="48" t="s">
        <v>27</v>
      </c>
      <c r="H68" s="53" t="s">
        <v>22</v>
      </c>
      <c r="I68" s="48" t="s">
        <v>22</v>
      </c>
      <c r="J68" s="48" t="s">
        <v>107</v>
      </c>
      <c r="K68" s="48" t="s">
        <v>89</v>
      </c>
      <c r="L68" s="58">
        <v>73039347</v>
      </c>
      <c r="M68" s="58" t="s">
        <v>90</v>
      </c>
      <c r="N68" s="37"/>
      <c r="O68" s="37"/>
      <c r="P68" s="37"/>
      <c r="Q68" s="37"/>
      <c r="R68" s="37"/>
      <c r="S68" s="37"/>
      <c r="T68" s="37"/>
      <c r="U68" s="37"/>
      <c r="V68" s="37"/>
    </row>
    <row r="69" spans="1:22" ht="15" x14ac:dyDescent="0.25">
      <c r="A69" s="37"/>
      <c r="B69" s="37"/>
      <c r="C69" s="37"/>
      <c r="D69" s="37"/>
      <c r="E69" s="37"/>
      <c r="F69" s="48">
        <v>9</v>
      </c>
      <c r="G69" s="48" t="s">
        <v>102</v>
      </c>
      <c r="H69" s="53">
        <v>6.5</v>
      </c>
      <c r="I69" s="48">
        <v>30</v>
      </c>
      <c r="J69" s="48" t="s">
        <v>78</v>
      </c>
      <c r="K69" s="48" t="s">
        <v>79</v>
      </c>
      <c r="L69" s="58">
        <v>113253830</v>
      </c>
      <c r="M69" s="58">
        <v>453015320</v>
      </c>
      <c r="N69" s="37"/>
      <c r="O69" s="37"/>
      <c r="P69" s="37"/>
      <c r="Q69" s="37"/>
      <c r="R69" s="37"/>
      <c r="S69" s="37"/>
      <c r="T69" s="37"/>
      <c r="U69" s="37"/>
      <c r="V69" s="37"/>
    </row>
    <row r="70" spans="1:22" ht="15" x14ac:dyDescent="0.25">
      <c r="A70" s="37"/>
      <c r="B70" s="37"/>
      <c r="C70" s="37"/>
      <c r="D70" s="37"/>
      <c r="E70" s="37"/>
      <c r="F70" s="48">
        <v>10</v>
      </c>
      <c r="G70" s="48" t="s">
        <v>28</v>
      </c>
      <c r="H70" s="53">
        <v>6.5</v>
      </c>
      <c r="I70" s="48">
        <v>30</v>
      </c>
      <c r="J70" s="48" t="s">
        <v>108</v>
      </c>
      <c r="K70" s="48" t="s">
        <v>81</v>
      </c>
      <c r="L70" s="58">
        <v>64888876</v>
      </c>
      <c r="M70" s="58">
        <v>51911100</v>
      </c>
      <c r="N70" s="37"/>
      <c r="O70" s="37"/>
      <c r="P70" s="37"/>
      <c r="Q70" s="37"/>
      <c r="R70" s="37"/>
      <c r="S70" s="37"/>
      <c r="T70" s="37"/>
      <c r="U70" s="37"/>
      <c r="V70" s="37"/>
    </row>
    <row r="71" spans="1:22" ht="15" x14ac:dyDescent="0.25">
      <c r="A71" s="37"/>
      <c r="B71" s="37"/>
      <c r="C71" s="37"/>
      <c r="D71" s="37"/>
      <c r="E71" s="37"/>
      <c r="F71" s="48">
        <v>11</v>
      </c>
      <c r="G71" s="48" t="s">
        <v>28</v>
      </c>
      <c r="H71" s="53">
        <v>6</v>
      </c>
      <c r="I71" s="48">
        <v>30</v>
      </c>
      <c r="J71" s="48" t="s">
        <v>86</v>
      </c>
      <c r="K71" s="48" t="s">
        <v>87</v>
      </c>
      <c r="L71" s="58">
        <v>118482296</v>
      </c>
      <c r="M71" s="58">
        <v>47392918</v>
      </c>
      <c r="N71" s="37"/>
      <c r="O71" s="37"/>
      <c r="P71" s="37"/>
      <c r="Q71" s="37"/>
      <c r="R71" s="37"/>
      <c r="S71" s="37"/>
      <c r="T71" s="37"/>
      <c r="U71" s="37"/>
      <c r="V71" s="37"/>
    </row>
    <row r="72" spans="1:22" ht="15" x14ac:dyDescent="0.25">
      <c r="A72" s="37"/>
      <c r="B72" s="46" t="s">
        <v>109</v>
      </c>
      <c r="C72" s="46" t="s">
        <v>25</v>
      </c>
      <c r="D72" s="46" t="s">
        <v>25</v>
      </c>
      <c r="E72" s="46" t="s">
        <v>25</v>
      </c>
      <c r="F72" s="50" t="s">
        <v>25</v>
      </c>
      <c r="G72" s="51" t="s">
        <v>25</v>
      </c>
      <c r="H72" s="55" t="s">
        <v>25</v>
      </c>
      <c r="I72" s="51" t="s">
        <v>25</v>
      </c>
      <c r="J72" s="51" t="s">
        <v>25</v>
      </c>
      <c r="K72" s="51" t="s">
        <v>25</v>
      </c>
      <c r="L72" s="60">
        <v>2670257637</v>
      </c>
      <c r="M72" s="60">
        <v>2942119597</v>
      </c>
      <c r="N72" s="37"/>
      <c r="O72" s="37"/>
      <c r="P72" s="37"/>
      <c r="Q72" s="37"/>
      <c r="R72" s="37"/>
      <c r="S72" s="37"/>
      <c r="T72" s="37"/>
      <c r="U72" s="37"/>
      <c r="V72" s="37"/>
    </row>
    <row r="73" spans="1:22" ht="15" x14ac:dyDescent="0.25">
      <c r="A73" s="37"/>
      <c r="B73" s="37" t="s">
        <v>110</v>
      </c>
      <c r="C73" s="37" t="s">
        <v>40</v>
      </c>
      <c r="D73" s="37" t="s">
        <v>21</v>
      </c>
      <c r="E73" s="37" t="s">
        <v>6</v>
      </c>
      <c r="F73" s="48">
        <v>1</v>
      </c>
      <c r="G73" s="48" t="s">
        <v>28</v>
      </c>
      <c r="H73" s="53">
        <v>6</v>
      </c>
      <c r="I73" s="48">
        <v>30</v>
      </c>
      <c r="J73" s="48" t="s">
        <v>84</v>
      </c>
      <c r="K73" s="48" t="s">
        <v>89</v>
      </c>
      <c r="L73" s="58">
        <v>60542546</v>
      </c>
      <c r="M73" s="58" t="s">
        <v>90</v>
      </c>
      <c r="N73" s="37"/>
      <c r="O73" s="37"/>
      <c r="P73" s="37"/>
      <c r="Q73" s="37"/>
      <c r="R73" s="37"/>
      <c r="S73" s="37"/>
      <c r="T73" s="37"/>
      <c r="U73" s="37"/>
      <c r="V73" s="37"/>
    </row>
    <row r="74" spans="1:22" ht="15" x14ac:dyDescent="0.25">
      <c r="A74" s="37"/>
      <c r="B74" s="37"/>
      <c r="C74" s="37"/>
      <c r="D74" s="37"/>
      <c r="E74" s="37"/>
      <c r="F74" s="48">
        <v>2</v>
      </c>
      <c r="G74" s="48" t="s">
        <v>28</v>
      </c>
      <c r="H74" s="53">
        <v>6</v>
      </c>
      <c r="I74" s="48">
        <v>30</v>
      </c>
      <c r="J74" s="48" t="s">
        <v>86</v>
      </c>
      <c r="K74" s="48" t="s">
        <v>87</v>
      </c>
      <c r="L74" s="58">
        <v>300000000</v>
      </c>
      <c r="M74" s="58">
        <v>350000000</v>
      </c>
      <c r="N74" s="37"/>
      <c r="O74" s="37"/>
      <c r="P74" s="37"/>
      <c r="Q74" s="37"/>
      <c r="R74" s="37"/>
      <c r="S74" s="37"/>
      <c r="T74" s="37"/>
      <c r="U74" s="37"/>
      <c r="V74" s="37"/>
    </row>
    <row r="75" spans="1:22" ht="15" x14ac:dyDescent="0.25">
      <c r="A75" s="37"/>
      <c r="B75" s="37"/>
      <c r="C75" s="37"/>
      <c r="D75" s="37"/>
      <c r="E75" s="37"/>
      <c r="F75" s="48">
        <v>3</v>
      </c>
      <c r="G75" s="48" t="s">
        <v>28</v>
      </c>
      <c r="H75" s="53">
        <v>6.5</v>
      </c>
      <c r="I75" s="48">
        <v>30</v>
      </c>
      <c r="J75" s="48" t="s">
        <v>78</v>
      </c>
      <c r="K75" s="48" t="s">
        <v>79</v>
      </c>
      <c r="L75" s="58">
        <v>30000000</v>
      </c>
      <c r="M75" s="58">
        <v>30000000</v>
      </c>
      <c r="N75" s="37"/>
      <c r="O75" s="37"/>
      <c r="P75" s="37"/>
      <c r="Q75" s="37"/>
      <c r="R75" s="37"/>
      <c r="S75" s="37"/>
      <c r="T75" s="37"/>
      <c r="U75" s="37"/>
      <c r="V75" s="37"/>
    </row>
    <row r="76" spans="1:22" ht="15" x14ac:dyDescent="0.25">
      <c r="A76" s="37"/>
      <c r="B76" s="46" t="s">
        <v>111</v>
      </c>
      <c r="C76" s="46" t="s">
        <v>25</v>
      </c>
      <c r="D76" s="46" t="s">
        <v>25</v>
      </c>
      <c r="E76" s="46" t="s">
        <v>25</v>
      </c>
      <c r="F76" s="50" t="s">
        <v>25</v>
      </c>
      <c r="G76" s="51" t="s">
        <v>25</v>
      </c>
      <c r="H76" s="55" t="s">
        <v>25</v>
      </c>
      <c r="I76" s="51" t="s">
        <v>25</v>
      </c>
      <c r="J76" s="51" t="s">
        <v>25</v>
      </c>
      <c r="K76" s="51" t="s">
        <v>25</v>
      </c>
      <c r="L76" s="60">
        <v>390542546</v>
      </c>
      <c r="M76" s="60">
        <v>380000000</v>
      </c>
      <c r="N76" s="37"/>
      <c r="O76" s="37"/>
      <c r="P76" s="37"/>
      <c r="Q76" s="37"/>
      <c r="R76" s="37"/>
      <c r="S76" s="37"/>
      <c r="T76" s="37"/>
      <c r="U76" s="37"/>
      <c r="V76" s="37"/>
    </row>
    <row r="77" spans="1:22" ht="15" x14ac:dyDescent="0.25">
      <c r="A77" s="37"/>
      <c r="B77" s="37" t="s">
        <v>112</v>
      </c>
      <c r="C77" s="37" t="s">
        <v>66</v>
      </c>
      <c r="D77" s="37" t="s">
        <v>21</v>
      </c>
      <c r="E77" s="37" t="s">
        <v>98</v>
      </c>
      <c r="F77" s="48">
        <v>1</v>
      </c>
      <c r="G77" s="48" t="s">
        <v>102</v>
      </c>
      <c r="H77" s="53">
        <v>6</v>
      </c>
      <c r="I77" s="48">
        <v>30</v>
      </c>
      <c r="J77" s="48" t="s">
        <v>82</v>
      </c>
      <c r="K77" s="48" t="s">
        <v>93</v>
      </c>
      <c r="L77" s="58">
        <v>21154000</v>
      </c>
      <c r="M77" s="58" t="s">
        <v>90</v>
      </c>
      <c r="N77" s="37"/>
      <c r="O77" s="37"/>
      <c r="P77" s="37"/>
      <c r="Q77" s="37"/>
      <c r="R77" s="37"/>
      <c r="S77" s="37"/>
      <c r="T77" s="37"/>
      <c r="U77" s="37"/>
      <c r="V77" s="37"/>
    </row>
    <row r="78" spans="1:22" ht="15" x14ac:dyDescent="0.25">
      <c r="A78" s="37"/>
      <c r="B78" s="37"/>
      <c r="C78" s="37"/>
      <c r="D78" s="37"/>
      <c r="E78" s="37"/>
      <c r="F78" s="48">
        <v>2</v>
      </c>
      <c r="G78" s="48" t="s">
        <v>28</v>
      </c>
      <c r="H78" s="53">
        <v>6.5</v>
      </c>
      <c r="I78" s="48">
        <v>30</v>
      </c>
      <c r="J78" s="48" t="s">
        <v>78</v>
      </c>
      <c r="K78" s="48" t="s">
        <v>79</v>
      </c>
      <c r="L78" s="58">
        <v>150000000</v>
      </c>
      <c r="M78" s="58">
        <v>150000000</v>
      </c>
      <c r="N78" s="37"/>
      <c r="O78" s="37"/>
      <c r="P78" s="37"/>
      <c r="Q78" s="37"/>
      <c r="R78" s="37"/>
      <c r="S78" s="37"/>
      <c r="T78" s="37"/>
      <c r="U78" s="37"/>
      <c r="V78" s="37"/>
    </row>
    <row r="79" spans="1:22" ht="15" x14ac:dyDescent="0.25">
      <c r="A79" s="37"/>
      <c r="B79" s="37"/>
      <c r="C79" s="37"/>
      <c r="D79" s="37"/>
      <c r="E79" s="37"/>
      <c r="F79" s="48">
        <v>3</v>
      </c>
      <c r="G79" s="48" t="s">
        <v>28</v>
      </c>
      <c r="H79" s="53">
        <v>7</v>
      </c>
      <c r="I79" s="48">
        <v>30</v>
      </c>
      <c r="J79" s="48" t="s">
        <v>84</v>
      </c>
      <c r="K79" s="48" t="s">
        <v>85</v>
      </c>
      <c r="L79" s="58">
        <v>105220172</v>
      </c>
      <c r="M79" s="58">
        <v>45094359</v>
      </c>
      <c r="N79" s="37"/>
      <c r="O79" s="37"/>
      <c r="P79" s="37"/>
      <c r="Q79" s="37"/>
      <c r="R79" s="37"/>
      <c r="S79" s="37"/>
      <c r="T79" s="37"/>
      <c r="U79" s="37"/>
      <c r="V79" s="37"/>
    </row>
    <row r="80" spans="1:22" ht="15" x14ac:dyDescent="0.25">
      <c r="A80" s="37"/>
      <c r="B80" s="37"/>
      <c r="C80" s="37"/>
      <c r="D80" s="37"/>
      <c r="E80" s="37"/>
      <c r="F80" s="48">
        <v>4</v>
      </c>
      <c r="G80" s="48" t="s">
        <v>28</v>
      </c>
      <c r="H80" s="53">
        <v>5.5</v>
      </c>
      <c r="I80" s="48">
        <v>30</v>
      </c>
      <c r="J80" s="48" t="s">
        <v>82</v>
      </c>
      <c r="K80" s="48" t="s">
        <v>93</v>
      </c>
      <c r="L80" s="58">
        <v>88877820</v>
      </c>
      <c r="M80" s="58" t="s">
        <v>90</v>
      </c>
      <c r="N80" s="37"/>
      <c r="O80" s="37"/>
      <c r="P80" s="37"/>
      <c r="Q80" s="37"/>
      <c r="R80" s="37"/>
      <c r="S80" s="37"/>
      <c r="T80" s="37"/>
      <c r="U80" s="37"/>
      <c r="V80" s="37"/>
    </row>
    <row r="81" spans="1:22" ht="15" x14ac:dyDescent="0.25">
      <c r="A81" s="37"/>
      <c r="B81" s="37"/>
      <c r="C81" s="37"/>
      <c r="D81" s="37"/>
      <c r="E81" s="37"/>
      <c r="F81" s="48">
        <v>5</v>
      </c>
      <c r="G81" s="48" t="s">
        <v>28</v>
      </c>
      <c r="H81" s="53">
        <v>4</v>
      </c>
      <c r="I81" s="48">
        <v>30</v>
      </c>
      <c r="J81" s="48" t="s">
        <v>84</v>
      </c>
      <c r="K81" s="48" t="s">
        <v>89</v>
      </c>
      <c r="L81" s="58">
        <v>76401040</v>
      </c>
      <c r="M81" s="58" t="s">
        <v>90</v>
      </c>
      <c r="N81" s="37"/>
      <c r="O81" s="37"/>
      <c r="P81" s="37"/>
      <c r="Q81" s="37"/>
      <c r="R81" s="37"/>
      <c r="S81" s="37"/>
      <c r="T81" s="37"/>
      <c r="U81" s="37"/>
      <c r="V81" s="37"/>
    </row>
    <row r="82" spans="1:22" ht="15" x14ac:dyDescent="0.25">
      <c r="A82" s="37"/>
      <c r="B82" s="37"/>
      <c r="C82" s="37"/>
      <c r="D82" s="37"/>
      <c r="E82" s="37"/>
      <c r="F82" s="48">
        <v>6</v>
      </c>
      <c r="G82" s="48" t="s">
        <v>28</v>
      </c>
      <c r="H82" s="53">
        <v>3.5</v>
      </c>
      <c r="I82" s="48">
        <v>30</v>
      </c>
      <c r="J82" s="48" t="s">
        <v>84</v>
      </c>
      <c r="K82" s="48" t="s">
        <v>89</v>
      </c>
      <c r="L82" s="58">
        <v>69787021</v>
      </c>
      <c r="M82" s="58" t="s">
        <v>90</v>
      </c>
      <c r="N82" s="37"/>
      <c r="O82" s="37"/>
      <c r="P82" s="37"/>
      <c r="Q82" s="37"/>
      <c r="R82" s="37"/>
      <c r="S82" s="37"/>
      <c r="T82" s="37"/>
      <c r="U82" s="37"/>
      <c r="V82" s="37"/>
    </row>
    <row r="83" spans="1:22" ht="15" x14ac:dyDescent="0.25">
      <c r="A83" s="37"/>
      <c r="B83" s="37"/>
      <c r="C83" s="37"/>
      <c r="D83" s="37"/>
      <c r="E83" s="37"/>
      <c r="F83" s="48">
        <v>7</v>
      </c>
      <c r="G83" s="48" t="s">
        <v>28</v>
      </c>
      <c r="H83" s="53">
        <v>6</v>
      </c>
      <c r="I83" s="48">
        <v>30</v>
      </c>
      <c r="J83" s="48" t="s">
        <v>80</v>
      </c>
      <c r="K83" s="48" t="s">
        <v>113</v>
      </c>
      <c r="L83" s="58">
        <v>448527428</v>
      </c>
      <c r="M83" s="58">
        <v>200250000</v>
      </c>
      <c r="N83" s="37"/>
      <c r="O83" s="37"/>
      <c r="P83" s="37"/>
      <c r="Q83" s="37"/>
      <c r="R83" s="37"/>
      <c r="S83" s="37"/>
      <c r="T83" s="37"/>
      <c r="U83" s="37"/>
      <c r="V83" s="37"/>
    </row>
    <row r="84" spans="1:22" ht="15" x14ac:dyDescent="0.25">
      <c r="A84" s="37"/>
      <c r="B84" s="37"/>
      <c r="C84" s="37"/>
      <c r="D84" s="37"/>
      <c r="E84" s="37"/>
      <c r="F84" s="48">
        <v>8</v>
      </c>
      <c r="G84" s="48" t="s">
        <v>28</v>
      </c>
      <c r="H84" s="53">
        <v>6.5</v>
      </c>
      <c r="I84" s="48">
        <v>30</v>
      </c>
      <c r="J84" s="48" t="s">
        <v>78</v>
      </c>
      <c r="K84" s="48" t="s">
        <v>79</v>
      </c>
      <c r="L84" s="58">
        <v>150000000</v>
      </c>
      <c r="M84" s="58">
        <v>150250000</v>
      </c>
      <c r="N84" s="37"/>
      <c r="O84" s="37"/>
      <c r="P84" s="37"/>
      <c r="Q84" s="37"/>
      <c r="R84" s="37"/>
      <c r="S84" s="37"/>
      <c r="T84" s="37"/>
      <c r="U84" s="37"/>
      <c r="V84" s="37"/>
    </row>
    <row r="85" spans="1:22" ht="15" x14ac:dyDescent="0.25">
      <c r="A85" s="37"/>
      <c r="B85" s="37"/>
      <c r="C85" s="37"/>
      <c r="D85" s="37"/>
      <c r="E85" s="37"/>
      <c r="F85" s="48">
        <v>9</v>
      </c>
      <c r="G85" s="48" t="s">
        <v>28</v>
      </c>
      <c r="H85" s="53">
        <v>7</v>
      </c>
      <c r="I85" s="48">
        <v>30</v>
      </c>
      <c r="J85" s="48" t="s">
        <v>78</v>
      </c>
      <c r="K85" s="48" t="s">
        <v>79</v>
      </c>
      <c r="L85" s="58">
        <v>269002747</v>
      </c>
      <c r="M85" s="58">
        <v>269002747</v>
      </c>
      <c r="N85" s="37"/>
      <c r="O85" s="37"/>
      <c r="P85" s="37"/>
      <c r="Q85" s="37"/>
      <c r="R85" s="37"/>
      <c r="S85" s="37"/>
      <c r="T85" s="37"/>
      <c r="U85" s="37"/>
      <c r="V85" s="37"/>
    </row>
    <row r="86" spans="1:22" ht="15" x14ac:dyDescent="0.25">
      <c r="A86" s="37"/>
      <c r="B86" s="37"/>
      <c r="C86" s="37"/>
      <c r="D86" s="37"/>
      <c r="E86" s="37"/>
      <c r="F86" s="48">
        <v>10</v>
      </c>
      <c r="G86" s="48" t="s">
        <v>27</v>
      </c>
      <c r="H86" s="53" t="s">
        <v>22</v>
      </c>
      <c r="I86" s="48" t="s">
        <v>22</v>
      </c>
      <c r="J86" s="48" t="s">
        <v>100</v>
      </c>
      <c r="K86" s="48" t="s">
        <v>83</v>
      </c>
      <c r="L86" s="58" t="s">
        <v>101</v>
      </c>
      <c r="M86" s="58">
        <v>29440055</v>
      </c>
      <c r="N86" s="37"/>
      <c r="O86" s="37"/>
      <c r="P86" s="37"/>
      <c r="Q86" s="37"/>
      <c r="R86" s="37"/>
      <c r="S86" s="37"/>
      <c r="T86" s="37"/>
      <c r="U86" s="37"/>
      <c r="V86" s="37"/>
    </row>
    <row r="87" spans="1:22" ht="15" x14ac:dyDescent="0.25">
      <c r="A87" s="37"/>
      <c r="B87" s="37"/>
      <c r="C87" s="37"/>
      <c r="D87" s="37"/>
      <c r="E87" s="37"/>
      <c r="F87" s="48">
        <v>11</v>
      </c>
      <c r="G87" s="48" t="s">
        <v>28</v>
      </c>
      <c r="H87" s="53">
        <v>6</v>
      </c>
      <c r="I87" s="48">
        <v>30</v>
      </c>
      <c r="J87" s="48" t="s">
        <v>82</v>
      </c>
      <c r="K87" s="48" t="s">
        <v>93</v>
      </c>
      <c r="L87" s="58">
        <v>38795620</v>
      </c>
      <c r="M87" s="58"/>
      <c r="N87" s="37"/>
      <c r="O87" s="37"/>
      <c r="P87" s="37"/>
      <c r="Q87" s="37"/>
      <c r="R87" s="37"/>
      <c r="S87" s="37"/>
      <c r="T87" s="37"/>
      <c r="U87" s="37"/>
      <c r="V87" s="37"/>
    </row>
    <row r="88" spans="1:22" ht="15" x14ac:dyDescent="0.25">
      <c r="A88" s="37"/>
      <c r="B88" s="37"/>
      <c r="C88" s="37"/>
      <c r="D88" s="37"/>
      <c r="E88" s="37"/>
      <c r="F88" s="48">
        <v>12</v>
      </c>
      <c r="G88" s="48" t="s">
        <v>27</v>
      </c>
      <c r="H88" s="53" t="s">
        <v>22</v>
      </c>
      <c r="I88" s="48" t="s">
        <v>22</v>
      </c>
      <c r="J88" s="48" t="s">
        <v>88</v>
      </c>
      <c r="K88" s="48" t="s">
        <v>93</v>
      </c>
      <c r="L88" s="58">
        <v>3185890</v>
      </c>
      <c r="M88" s="58" t="s">
        <v>90</v>
      </c>
      <c r="N88" s="37"/>
      <c r="O88" s="37"/>
      <c r="P88" s="37"/>
      <c r="Q88" s="37"/>
      <c r="R88" s="37"/>
      <c r="S88" s="37"/>
      <c r="T88" s="37"/>
      <c r="U88" s="37"/>
      <c r="V88" s="37"/>
    </row>
    <row r="89" spans="1:22" ht="15" x14ac:dyDescent="0.25">
      <c r="A89" s="37"/>
      <c r="B89" s="37"/>
      <c r="C89" s="37"/>
      <c r="D89" s="37"/>
      <c r="E89" s="37"/>
      <c r="F89" s="48">
        <v>13</v>
      </c>
      <c r="G89" s="48" t="s">
        <v>27</v>
      </c>
      <c r="H89" s="53" t="s">
        <v>22</v>
      </c>
      <c r="I89" s="48" t="s">
        <v>22</v>
      </c>
      <c r="J89" s="48" t="s">
        <v>100</v>
      </c>
      <c r="K89" s="48" t="s">
        <v>114</v>
      </c>
      <c r="L89" s="58" t="s">
        <v>101</v>
      </c>
      <c r="M89" s="58">
        <v>101830412</v>
      </c>
      <c r="N89" s="37"/>
      <c r="O89" s="37"/>
      <c r="P89" s="37"/>
      <c r="Q89" s="37"/>
      <c r="R89" s="37"/>
      <c r="S89" s="37"/>
      <c r="T89" s="37"/>
      <c r="U89" s="37"/>
      <c r="V89" s="37"/>
    </row>
    <row r="90" spans="1:22" ht="15" x14ac:dyDescent="0.25">
      <c r="A90" s="37"/>
      <c r="B90" s="37"/>
      <c r="C90" s="37"/>
      <c r="D90" s="37"/>
      <c r="E90" s="37"/>
      <c r="F90" s="48">
        <v>14</v>
      </c>
      <c r="G90" s="48" t="s">
        <v>27</v>
      </c>
      <c r="H90" s="53" t="s">
        <v>22</v>
      </c>
      <c r="I90" s="48" t="s">
        <v>22</v>
      </c>
      <c r="J90" s="48" t="s">
        <v>100</v>
      </c>
      <c r="K90" s="48" t="s">
        <v>114</v>
      </c>
      <c r="L90" s="58" t="s">
        <v>101</v>
      </c>
      <c r="M90" s="58">
        <v>81869209</v>
      </c>
      <c r="N90" s="37"/>
      <c r="O90" s="37"/>
      <c r="P90" s="37"/>
      <c r="Q90" s="37"/>
      <c r="R90" s="37"/>
      <c r="S90" s="37"/>
      <c r="T90" s="37"/>
      <c r="U90" s="37"/>
      <c r="V90" s="37"/>
    </row>
    <row r="91" spans="1:22" ht="15" x14ac:dyDescent="0.25">
      <c r="A91" s="37"/>
      <c r="B91" s="37"/>
      <c r="C91" s="37"/>
      <c r="D91" s="37"/>
      <c r="E91" s="37"/>
      <c r="F91" s="48">
        <v>15</v>
      </c>
      <c r="G91" s="48" t="s">
        <v>27</v>
      </c>
      <c r="H91" s="53" t="s">
        <v>22</v>
      </c>
      <c r="I91" s="48" t="s">
        <v>22</v>
      </c>
      <c r="J91" s="48" t="s">
        <v>100</v>
      </c>
      <c r="K91" s="48" t="s">
        <v>114</v>
      </c>
      <c r="L91" s="58" t="s">
        <v>101</v>
      </c>
      <c r="M91" s="58">
        <v>91696616</v>
      </c>
      <c r="N91" s="37"/>
      <c r="O91" s="37"/>
      <c r="P91" s="37"/>
      <c r="Q91" s="37"/>
      <c r="R91" s="37"/>
      <c r="S91" s="37"/>
      <c r="T91" s="37"/>
      <c r="U91" s="37"/>
      <c r="V91" s="37"/>
    </row>
    <row r="92" spans="1:22" ht="15" x14ac:dyDescent="0.25">
      <c r="A92" s="37"/>
      <c r="B92" s="46" t="s">
        <v>115</v>
      </c>
      <c r="C92" s="46" t="s">
        <v>25</v>
      </c>
      <c r="D92" s="46" t="s">
        <v>25</v>
      </c>
      <c r="E92" s="46" t="s">
        <v>25</v>
      </c>
      <c r="F92" s="50" t="s">
        <v>25</v>
      </c>
      <c r="G92" s="51" t="s">
        <v>25</v>
      </c>
      <c r="H92" s="55" t="s">
        <v>25</v>
      </c>
      <c r="I92" s="51" t="s">
        <v>25</v>
      </c>
      <c r="J92" s="51" t="s">
        <v>25</v>
      </c>
      <c r="K92" s="51" t="s">
        <v>25</v>
      </c>
      <c r="L92" s="60">
        <v>1420951738</v>
      </c>
      <c r="M92" s="60">
        <v>1119433398</v>
      </c>
      <c r="N92" s="37"/>
      <c r="O92" s="37"/>
      <c r="P92" s="37"/>
      <c r="Q92" s="37"/>
      <c r="R92" s="37"/>
      <c r="S92" s="37"/>
      <c r="T92" s="37"/>
      <c r="U92" s="37"/>
      <c r="V92" s="37"/>
    </row>
    <row r="93" spans="1:22" ht="15" x14ac:dyDescent="0.25">
      <c r="A93" s="37"/>
      <c r="B93" s="37" t="s">
        <v>116</v>
      </c>
      <c r="C93" s="37" t="s">
        <v>61</v>
      </c>
      <c r="D93" s="37" t="s">
        <v>21</v>
      </c>
      <c r="E93" s="37" t="s">
        <v>6</v>
      </c>
      <c r="F93" s="48">
        <v>1</v>
      </c>
      <c r="G93" s="48" t="s">
        <v>28</v>
      </c>
      <c r="H93" s="53">
        <v>6</v>
      </c>
      <c r="I93" s="48">
        <v>30</v>
      </c>
      <c r="J93" s="48" t="s">
        <v>80</v>
      </c>
      <c r="K93" s="48" t="s">
        <v>81</v>
      </c>
      <c r="L93" s="58">
        <v>250000000</v>
      </c>
      <c r="M93" s="58">
        <v>170833333</v>
      </c>
      <c r="N93" s="37"/>
      <c r="O93" s="37"/>
      <c r="P93" s="37"/>
      <c r="Q93" s="37"/>
      <c r="R93" s="37"/>
      <c r="S93" s="37"/>
      <c r="T93" s="37"/>
      <c r="U93" s="37"/>
      <c r="V93" s="37"/>
    </row>
    <row r="94" spans="1:22" ht="15" x14ac:dyDescent="0.25">
      <c r="A94" s="37"/>
      <c r="B94" s="37"/>
      <c r="C94" s="37"/>
      <c r="D94" s="37"/>
      <c r="E94" s="37"/>
      <c r="F94" s="48">
        <v>2</v>
      </c>
      <c r="G94" s="48" t="s">
        <v>28</v>
      </c>
      <c r="H94" s="53">
        <v>6</v>
      </c>
      <c r="I94" s="48">
        <v>30</v>
      </c>
      <c r="J94" s="48" t="s">
        <v>80</v>
      </c>
      <c r="K94" s="48" t="s">
        <v>81</v>
      </c>
      <c r="L94" s="58">
        <v>97437176</v>
      </c>
      <c r="M94" s="58">
        <v>129916234</v>
      </c>
      <c r="N94" s="37"/>
      <c r="O94" s="37"/>
      <c r="P94" s="37"/>
      <c r="Q94" s="37"/>
      <c r="R94" s="37"/>
      <c r="S94" s="37"/>
      <c r="T94" s="37"/>
      <c r="U94" s="37"/>
      <c r="V94" s="37"/>
    </row>
    <row r="95" spans="1:22" ht="15" x14ac:dyDescent="0.25">
      <c r="A95" s="37"/>
      <c r="B95" s="37"/>
      <c r="C95" s="37"/>
      <c r="D95" s="37"/>
      <c r="E95" s="37"/>
      <c r="F95" s="48">
        <v>3</v>
      </c>
      <c r="G95" s="48" t="s">
        <v>28</v>
      </c>
      <c r="H95" s="53">
        <v>6.5</v>
      </c>
      <c r="I95" s="48">
        <v>30</v>
      </c>
      <c r="J95" s="48" t="s">
        <v>117</v>
      </c>
      <c r="K95" s="48" t="s">
        <v>89</v>
      </c>
      <c r="L95" s="58">
        <v>34769204</v>
      </c>
      <c r="M95" s="58" t="s">
        <v>90</v>
      </c>
      <c r="N95" s="37"/>
      <c r="O95" s="37"/>
      <c r="P95" s="37"/>
      <c r="Q95" s="37"/>
      <c r="R95" s="37"/>
      <c r="S95" s="37"/>
      <c r="T95" s="37"/>
      <c r="U95" s="37"/>
      <c r="V95" s="37"/>
    </row>
    <row r="96" spans="1:22" ht="15" x14ac:dyDescent="0.25">
      <c r="A96" s="37"/>
      <c r="B96" s="37"/>
      <c r="C96" s="37"/>
      <c r="D96" s="37"/>
      <c r="E96" s="37"/>
      <c r="F96" s="48">
        <v>4</v>
      </c>
      <c r="G96" s="48" t="s">
        <v>28</v>
      </c>
      <c r="H96" s="53">
        <v>6</v>
      </c>
      <c r="I96" s="48">
        <v>30</v>
      </c>
      <c r="J96" s="48" t="s">
        <v>84</v>
      </c>
      <c r="K96" s="48" t="s">
        <v>89</v>
      </c>
      <c r="L96" s="58">
        <v>70422535</v>
      </c>
      <c r="M96" s="58" t="s">
        <v>90</v>
      </c>
      <c r="N96" s="37"/>
      <c r="O96" s="37"/>
      <c r="P96" s="37"/>
      <c r="Q96" s="37"/>
      <c r="R96" s="37"/>
      <c r="S96" s="37"/>
      <c r="T96" s="37"/>
      <c r="U96" s="37"/>
      <c r="V96" s="37"/>
    </row>
    <row r="97" spans="1:22" ht="15" x14ac:dyDescent="0.25">
      <c r="A97" s="37"/>
      <c r="B97" s="37"/>
      <c r="C97" s="37"/>
      <c r="D97" s="37"/>
      <c r="E97" s="37"/>
      <c r="F97" s="48">
        <v>5</v>
      </c>
      <c r="G97" s="48" t="s">
        <v>28</v>
      </c>
      <c r="H97" s="53">
        <v>6</v>
      </c>
      <c r="I97" s="48">
        <v>30</v>
      </c>
      <c r="J97" s="48" t="s">
        <v>86</v>
      </c>
      <c r="K97" s="48" t="s">
        <v>87</v>
      </c>
      <c r="L97" s="58">
        <v>100000000</v>
      </c>
      <c r="M97" s="58">
        <v>50000000</v>
      </c>
      <c r="N97" s="37"/>
      <c r="O97" s="37"/>
      <c r="P97" s="37"/>
      <c r="Q97" s="37"/>
      <c r="R97" s="37"/>
      <c r="S97" s="37"/>
      <c r="T97" s="37"/>
      <c r="U97" s="37"/>
      <c r="V97" s="37"/>
    </row>
    <row r="98" spans="1:22" ht="15" x14ac:dyDescent="0.25">
      <c r="A98" s="37"/>
      <c r="B98" s="46" t="s">
        <v>118</v>
      </c>
      <c r="C98" s="46" t="s">
        <v>25</v>
      </c>
      <c r="D98" s="46" t="s">
        <v>25</v>
      </c>
      <c r="E98" s="46" t="s">
        <v>25</v>
      </c>
      <c r="F98" s="50" t="s">
        <v>25</v>
      </c>
      <c r="G98" s="51" t="s">
        <v>25</v>
      </c>
      <c r="H98" s="55" t="s">
        <v>25</v>
      </c>
      <c r="I98" s="51" t="s">
        <v>25</v>
      </c>
      <c r="J98" s="51" t="s">
        <v>25</v>
      </c>
      <c r="K98" s="51" t="s">
        <v>25</v>
      </c>
      <c r="L98" s="60">
        <v>552628915</v>
      </c>
      <c r="M98" s="60">
        <v>350749567</v>
      </c>
      <c r="N98" s="37"/>
      <c r="O98" s="37"/>
      <c r="P98" s="37"/>
      <c r="Q98" s="37"/>
      <c r="R98" s="37"/>
      <c r="S98" s="37"/>
      <c r="T98" s="37"/>
      <c r="U98" s="37"/>
      <c r="V98" s="37"/>
    </row>
    <row r="99" spans="1:22" ht="15" x14ac:dyDescent="0.25">
      <c r="A99" s="37"/>
      <c r="B99" s="37" t="s">
        <v>119</v>
      </c>
      <c r="C99" s="37" t="s">
        <v>120</v>
      </c>
      <c r="D99" s="37" t="s">
        <v>121</v>
      </c>
      <c r="E99" s="37" t="s">
        <v>7</v>
      </c>
      <c r="F99" s="48">
        <v>1</v>
      </c>
      <c r="G99" s="48" t="s">
        <v>41</v>
      </c>
      <c r="H99" s="53">
        <v>3.94</v>
      </c>
      <c r="I99" s="48">
        <v>40</v>
      </c>
      <c r="J99" s="48" t="s">
        <v>82</v>
      </c>
      <c r="K99" s="48" t="s">
        <v>122</v>
      </c>
      <c r="L99" s="58">
        <v>54524016</v>
      </c>
      <c r="M99" s="58">
        <v>54524016</v>
      </c>
      <c r="N99" s="37"/>
      <c r="O99" s="37"/>
      <c r="P99" s="37"/>
      <c r="Q99" s="37"/>
      <c r="R99" s="37"/>
      <c r="S99" s="37"/>
      <c r="T99" s="37"/>
      <c r="U99" s="37"/>
      <c r="V99" s="37"/>
    </row>
    <row r="100" spans="1:22" ht="15" x14ac:dyDescent="0.25">
      <c r="A100" s="37"/>
      <c r="B100" s="46" t="s">
        <v>123</v>
      </c>
      <c r="C100" s="46" t="s">
        <v>25</v>
      </c>
      <c r="D100" s="46" t="s">
        <v>25</v>
      </c>
      <c r="E100" s="46" t="s">
        <v>25</v>
      </c>
      <c r="F100" s="50" t="s">
        <v>25</v>
      </c>
      <c r="G100" s="51" t="s">
        <v>25</v>
      </c>
      <c r="H100" s="55" t="s">
        <v>25</v>
      </c>
      <c r="I100" s="51" t="s">
        <v>25</v>
      </c>
      <c r="J100" s="51" t="s">
        <v>25</v>
      </c>
      <c r="K100" s="51" t="s">
        <v>25</v>
      </c>
      <c r="L100" s="60">
        <v>54524016</v>
      </c>
      <c r="M100" s="60">
        <v>54524016</v>
      </c>
      <c r="N100" s="37"/>
      <c r="O100" s="37"/>
      <c r="P100" s="37"/>
      <c r="Q100" s="37"/>
      <c r="R100" s="37"/>
      <c r="S100" s="37"/>
      <c r="T100" s="37"/>
      <c r="U100" s="37"/>
      <c r="V100" s="37"/>
    </row>
    <row r="101" spans="1:22" ht="15" x14ac:dyDescent="0.25">
      <c r="A101" s="37"/>
      <c r="B101" s="37" t="s">
        <v>124</v>
      </c>
      <c r="C101" s="37" t="s">
        <v>20</v>
      </c>
      <c r="D101" s="37" t="s">
        <v>21</v>
      </c>
      <c r="E101" s="37" t="s">
        <v>6</v>
      </c>
      <c r="F101" s="48">
        <v>1</v>
      </c>
      <c r="G101" s="48" t="s">
        <v>28</v>
      </c>
      <c r="H101" s="53">
        <v>6</v>
      </c>
      <c r="I101" s="48">
        <v>30</v>
      </c>
      <c r="J101" s="48" t="s">
        <v>125</v>
      </c>
      <c r="K101" s="48" t="s">
        <v>87</v>
      </c>
      <c r="L101" s="58">
        <v>1277460000</v>
      </c>
      <c r="M101" s="58">
        <v>1140000000</v>
      </c>
      <c r="N101" s="37"/>
      <c r="O101" s="37"/>
      <c r="P101" s="37"/>
      <c r="Q101" s="37"/>
      <c r="R101" s="37"/>
      <c r="S101" s="37"/>
      <c r="T101" s="37"/>
      <c r="U101" s="37"/>
      <c r="V101" s="37"/>
    </row>
    <row r="102" spans="1:22" ht="15" x14ac:dyDescent="0.25">
      <c r="A102" s="37"/>
      <c r="B102" s="37"/>
      <c r="C102" s="37"/>
      <c r="D102" s="37"/>
      <c r="E102" s="37"/>
      <c r="F102" s="48">
        <v>2</v>
      </c>
      <c r="G102" s="48" t="s">
        <v>28</v>
      </c>
      <c r="H102" s="53">
        <v>6</v>
      </c>
      <c r="I102" s="48">
        <v>30</v>
      </c>
      <c r="J102" s="48" t="s">
        <v>78</v>
      </c>
      <c r="K102" s="48" t="s">
        <v>93</v>
      </c>
      <c r="L102" s="58">
        <v>25000000</v>
      </c>
      <c r="M102" s="58" t="s">
        <v>90</v>
      </c>
      <c r="N102" s="37"/>
      <c r="O102" s="37"/>
      <c r="P102" s="37"/>
      <c r="Q102" s="37"/>
      <c r="R102" s="37"/>
      <c r="S102" s="37"/>
      <c r="T102" s="37"/>
      <c r="U102" s="37"/>
      <c r="V102" s="37"/>
    </row>
    <row r="103" spans="1:22" ht="15" x14ac:dyDescent="0.25">
      <c r="A103" s="37"/>
      <c r="B103" s="37"/>
      <c r="C103" s="37"/>
      <c r="D103" s="37"/>
      <c r="E103" s="37"/>
      <c r="F103" s="48">
        <v>3</v>
      </c>
      <c r="G103" s="48" t="s">
        <v>28</v>
      </c>
      <c r="H103" s="53">
        <v>6</v>
      </c>
      <c r="I103" s="48">
        <v>30</v>
      </c>
      <c r="J103" s="48" t="s">
        <v>125</v>
      </c>
      <c r="K103" s="48" t="s">
        <v>87</v>
      </c>
      <c r="L103" s="58">
        <v>475000000</v>
      </c>
      <c r="M103" s="58">
        <v>275000000</v>
      </c>
      <c r="N103" s="37"/>
      <c r="O103" s="37"/>
      <c r="P103" s="37"/>
      <c r="Q103" s="37"/>
      <c r="R103" s="37"/>
      <c r="S103" s="37"/>
      <c r="T103" s="37"/>
      <c r="U103" s="37"/>
      <c r="V103" s="37"/>
    </row>
    <row r="104" spans="1:22" ht="15" x14ac:dyDescent="0.25">
      <c r="A104" s="37"/>
      <c r="B104" s="37"/>
      <c r="C104" s="37"/>
      <c r="D104" s="37"/>
      <c r="E104" s="37"/>
      <c r="F104" s="48">
        <v>4</v>
      </c>
      <c r="G104" s="48" t="s">
        <v>28</v>
      </c>
      <c r="H104" s="53">
        <v>6.5</v>
      </c>
      <c r="I104" s="48">
        <v>30</v>
      </c>
      <c r="J104" s="48" t="s">
        <v>78</v>
      </c>
      <c r="K104" s="48" t="s">
        <v>79</v>
      </c>
      <c r="L104" s="58">
        <v>132397189</v>
      </c>
      <c r="M104" s="58">
        <v>132397189</v>
      </c>
      <c r="N104" s="37"/>
      <c r="O104" s="37"/>
      <c r="P104" s="37"/>
      <c r="Q104" s="37"/>
      <c r="R104" s="37"/>
      <c r="S104" s="37"/>
      <c r="T104" s="37"/>
      <c r="U104" s="37"/>
      <c r="V104" s="37"/>
    </row>
    <row r="105" spans="1:22" ht="15" x14ac:dyDescent="0.25">
      <c r="A105" s="37"/>
      <c r="B105" s="37"/>
      <c r="C105" s="37"/>
      <c r="D105" s="37"/>
      <c r="E105" s="37"/>
      <c r="F105" s="48">
        <v>5</v>
      </c>
      <c r="G105" s="48" t="s">
        <v>28</v>
      </c>
      <c r="H105" s="53">
        <v>6</v>
      </c>
      <c r="I105" s="48">
        <v>30</v>
      </c>
      <c r="J105" s="48" t="s">
        <v>86</v>
      </c>
      <c r="K105" s="48" t="s">
        <v>87</v>
      </c>
      <c r="L105" s="58">
        <v>200000000</v>
      </c>
      <c r="M105" s="58">
        <v>150000000</v>
      </c>
      <c r="N105" s="37"/>
      <c r="O105" s="37"/>
      <c r="P105" s="37"/>
      <c r="Q105" s="37"/>
      <c r="R105" s="37"/>
      <c r="S105" s="37"/>
      <c r="T105" s="37"/>
      <c r="U105" s="37"/>
      <c r="V105" s="37"/>
    </row>
    <row r="106" spans="1:22" ht="15" x14ac:dyDescent="0.25">
      <c r="A106" s="37"/>
      <c r="B106" s="37"/>
      <c r="C106" s="37"/>
      <c r="D106" s="37"/>
      <c r="E106" s="37"/>
      <c r="F106" s="48">
        <v>6</v>
      </c>
      <c r="G106" s="48" t="s">
        <v>28</v>
      </c>
      <c r="H106" s="53">
        <v>7.5</v>
      </c>
      <c r="I106" s="48">
        <v>40</v>
      </c>
      <c r="J106" s="48" t="s">
        <v>80</v>
      </c>
      <c r="K106" s="48" t="s">
        <v>81</v>
      </c>
      <c r="L106" s="58">
        <v>56250000</v>
      </c>
      <c r="M106" s="58">
        <v>45000000</v>
      </c>
      <c r="N106" s="37"/>
      <c r="O106" s="37"/>
      <c r="P106" s="37"/>
      <c r="Q106" s="37"/>
      <c r="R106" s="37"/>
      <c r="S106" s="37"/>
      <c r="T106" s="37"/>
      <c r="U106" s="37"/>
      <c r="V106" s="37"/>
    </row>
    <row r="107" spans="1:22" ht="15" x14ac:dyDescent="0.25">
      <c r="A107" s="37"/>
      <c r="B107" s="37"/>
      <c r="C107" s="37"/>
      <c r="D107" s="37"/>
      <c r="E107" s="37"/>
      <c r="F107" s="48">
        <v>7</v>
      </c>
      <c r="G107" s="48" t="s">
        <v>28</v>
      </c>
      <c r="H107" s="53">
        <v>6.5</v>
      </c>
      <c r="I107" s="48">
        <v>40</v>
      </c>
      <c r="J107" s="48" t="s">
        <v>78</v>
      </c>
      <c r="K107" s="48" t="s">
        <v>126</v>
      </c>
      <c r="L107" s="58">
        <v>85694831</v>
      </c>
      <c r="M107" s="58">
        <v>85694831</v>
      </c>
      <c r="N107" s="37"/>
      <c r="O107" s="37"/>
      <c r="P107" s="37"/>
      <c r="Q107" s="37"/>
      <c r="R107" s="37"/>
      <c r="S107" s="37"/>
      <c r="T107" s="37"/>
      <c r="U107" s="37"/>
      <c r="V107" s="37"/>
    </row>
    <row r="108" spans="1:22" ht="15" x14ac:dyDescent="0.25">
      <c r="A108" s="37"/>
      <c r="B108" s="37"/>
      <c r="C108" s="37"/>
      <c r="D108" s="37"/>
      <c r="E108" s="37"/>
      <c r="F108" s="48">
        <v>8</v>
      </c>
      <c r="G108" s="48" t="s">
        <v>28</v>
      </c>
      <c r="H108" s="53">
        <v>6</v>
      </c>
      <c r="I108" s="48">
        <v>30</v>
      </c>
      <c r="J108" s="48" t="s">
        <v>86</v>
      </c>
      <c r="K108" s="48" t="s">
        <v>87</v>
      </c>
      <c r="L108" s="58">
        <v>112500000</v>
      </c>
      <c r="M108" s="58">
        <v>150000000</v>
      </c>
      <c r="N108" s="37"/>
      <c r="O108" s="37"/>
      <c r="P108" s="37"/>
      <c r="Q108" s="37"/>
      <c r="R108" s="37"/>
      <c r="S108" s="37"/>
      <c r="T108" s="37"/>
      <c r="U108" s="37"/>
      <c r="V108" s="37"/>
    </row>
    <row r="109" spans="1:22" ht="15" x14ac:dyDescent="0.25">
      <c r="A109" s="37"/>
      <c r="B109" s="37"/>
      <c r="C109" s="37"/>
      <c r="D109" s="37"/>
      <c r="E109" s="37"/>
      <c r="F109" s="48">
        <v>9</v>
      </c>
      <c r="G109" s="48" t="s">
        <v>27</v>
      </c>
      <c r="H109" s="53" t="s">
        <v>22</v>
      </c>
      <c r="I109" s="48" t="s">
        <v>22</v>
      </c>
      <c r="J109" s="48" t="s">
        <v>100</v>
      </c>
      <c r="K109" s="48" t="s">
        <v>83</v>
      </c>
      <c r="L109" s="58" t="s">
        <v>101</v>
      </c>
      <c r="M109" s="58">
        <v>20883639</v>
      </c>
      <c r="N109" s="37"/>
      <c r="O109" s="37"/>
      <c r="P109" s="37"/>
      <c r="Q109" s="37"/>
      <c r="R109" s="37"/>
      <c r="S109" s="37"/>
      <c r="T109" s="37"/>
      <c r="U109" s="37"/>
      <c r="V109" s="37"/>
    </row>
    <row r="110" spans="1:22" ht="15" x14ac:dyDescent="0.25">
      <c r="A110" s="37"/>
      <c r="B110" s="37"/>
      <c r="C110" s="37"/>
      <c r="D110" s="37"/>
      <c r="E110" s="37"/>
      <c r="F110" s="48">
        <v>10</v>
      </c>
      <c r="G110" s="48" t="s">
        <v>28</v>
      </c>
      <c r="H110" s="53">
        <v>6.5</v>
      </c>
      <c r="I110" s="48">
        <v>30</v>
      </c>
      <c r="J110" s="48" t="s">
        <v>78</v>
      </c>
      <c r="K110" s="48" t="s">
        <v>79</v>
      </c>
      <c r="L110" s="58">
        <v>160000000</v>
      </c>
      <c r="M110" s="58">
        <v>310000000</v>
      </c>
      <c r="N110" s="37"/>
      <c r="O110" s="37"/>
      <c r="P110" s="37"/>
      <c r="Q110" s="37"/>
      <c r="R110" s="37"/>
      <c r="S110" s="37"/>
      <c r="T110" s="37"/>
      <c r="U110" s="37"/>
      <c r="V110" s="37"/>
    </row>
    <row r="111" spans="1:22" ht="15" x14ac:dyDescent="0.25">
      <c r="A111" s="37"/>
      <c r="B111" s="37"/>
      <c r="C111" s="37"/>
      <c r="D111" s="37"/>
      <c r="E111" s="37"/>
      <c r="F111" s="48">
        <v>11</v>
      </c>
      <c r="G111" s="48" t="s">
        <v>28</v>
      </c>
      <c r="H111" s="53">
        <v>6.5</v>
      </c>
      <c r="I111" s="48">
        <v>30</v>
      </c>
      <c r="J111" s="48" t="s">
        <v>86</v>
      </c>
      <c r="K111" s="48" t="s">
        <v>87</v>
      </c>
      <c r="L111" s="58">
        <v>375000000</v>
      </c>
      <c r="M111" s="58">
        <v>625000000</v>
      </c>
      <c r="N111" s="37"/>
      <c r="O111" s="37"/>
      <c r="P111" s="37"/>
      <c r="Q111" s="37"/>
      <c r="R111" s="37"/>
      <c r="S111" s="37"/>
      <c r="T111" s="37"/>
      <c r="U111" s="37"/>
      <c r="V111" s="37"/>
    </row>
    <row r="112" spans="1:22" ht="15" x14ac:dyDescent="0.25">
      <c r="A112" s="37"/>
      <c r="B112" s="37"/>
      <c r="C112" s="37"/>
      <c r="D112" s="37"/>
      <c r="E112" s="37"/>
      <c r="F112" s="48">
        <v>12</v>
      </c>
      <c r="G112" s="48" t="s">
        <v>28</v>
      </c>
      <c r="H112" s="53">
        <v>7</v>
      </c>
      <c r="I112" s="48">
        <v>30</v>
      </c>
      <c r="J112" s="48" t="s">
        <v>78</v>
      </c>
      <c r="K112" s="48" t="s">
        <v>79</v>
      </c>
      <c r="L112" s="58">
        <v>90000000</v>
      </c>
      <c r="M112" s="58">
        <v>260000000</v>
      </c>
      <c r="N112" s="37"/>
      <c r="O112" s="37"/>
      <c r="P112" s="37"/>
      <c r="Q112" s="37"/>
      <c r="R112" s="37"/>
      <c r="S112" s="37"/>
      <c r="T112" s="37"/>
      <c r="U112" s="37"/>
      <c r="V112" s="37"/>
    </row>
    <row r="113" spans="1:22" ht="15" x14ac:dyDescent="0.25">
      <c r="A113" s="37"/>
      <c r="B113" s="37"/>
      <c r="C113" s="37"/>
      <c r="D113" s="37"/>
      <c r="E113" s="37"/>
      <c r="F113" s="48">
        <v>13</v>
      </c>
      <c r="G113" s="48" t="s">
        <v>28</v>
      </c>
      <c r="H113" s="53">
        <v>7.5</v>
      </c>
      <c r="I113" s="48">
        <v>30</v>
      </c>
      <c r="J113" s="48" t="s">
        <v>80</v>
      </c>
      <c r="K113" s="48" t="s">
        <v>81</v>
      </c>
      <c r="L113" s="58">
        <v>157077027</v>
      </c>
      <c r="M113" s="58">
        <v>188461711</v>
      </c>
      <c r="N113" s="37"/>
      <c r="O113" s="37"/>
      <c r="P113" s="37"/>
      <c r="Q113" s="37"/>
      <c r="R113" s="37"/>
      <c r="S113" s="37"/>
      <c r="T113" s="37"/>
      <c r="U113" s="37"/>
      <c r="V113" s="37"/>
    </row>
    <row r="114" spans="1:22" ht="15" x14ac:dyDescent="0.25">
      <c r="A114" s="37"/>
      <c r="B114" s="37"/>
      <c r="C114" s="37"/>
      <c r="D114" s="37"/>
      <c r="E114" s="37"/>
      <c r="F114" s="48">
        <v>14</v>
      </c>
      <c r="G114" s="48" t="s">
        <v>28</v>
      </c>
      <c r="H114" s="53">
        <v>6</v>
      </c>
      <c r="I114" s="48">
        <v>30</v>
      </c>
      <c r="J114" s="48" t="s">
        <v>78</v>
      </c>
      <c r="K114" s="48" t="s">
        <v>93</v>
      </c>
      <c r="L114" s="58">
        <v>12000000</v>
      </c>
      <c r="M114" s="58" t="s">
        <v>90</v>
      </c>
      <c r="N114" s="37"/>
      <c r="O114" s="37"/>
      <c r="P114" s="37"/>
      <c r="Q114" s="37"/>
      <c r="R114" s="37"/>
      <c r="S114" s="37"/>
      <c r="T114" s="37"/>
      <c r="U114" s="37"/>
      <c r="V114" s="37"/>
    </row>
    <row r="115" spans="1:22" ht="15" x14ac:dyDescent="0.25">
      <c r="A115" s="37"/>
      <c r="B115" s="37"/>
      <c r="C115" s="37"/>
      <c r="D115" s="37"/>
      <c r="E115" s="37"/>
      <c r="F115" s="48">
        <v>15</v>
      </c>
      <c r="G115" s="48" t="s">
        <v>28</v>
      </c>
      <c r="H115" s="53">
        <v>7</v>
      </c>
      <c r="I115" s="48">
        <v>30</v>
      </c>
      <c r="J115" s="48" t="s">
        <v>78</v>
      </c>
      <c r="K115" s="48" t="s">
        <v>79</v>
      </c>
      <c r="L115" s="58">
        <v>200000000</v>
      </c>
      <c r="M115" s="58">
        <v>360000000</v>
      </c>
      <c r="N115" s="37"/>
      <c r="O115" s="37"/>
      <c r="P115" s="37"/>
      <c r="Q115" s="37"/>
      <c r="R115" s="37"/>
      <c r="S115" s="37"/>
      <c r="T115" s="37"/>
      <c r="U115" s="37"/>
      <c r="V115" s="37"/>
    </row>
    <row r="116" spans="1:22" ht="15" x14ac:dyDescent="0.25">
      <c r="A116" s="37"/>
      <c r="B116" s="37"/>
      <c r="C116" s="37"/>
      <c r="D116" s="37"/>
      <c r="E116" s="37"/>
      <c r="F116" s="48">
        <v>16</v>
      </c>
      <c r="G116" s="48" t="s">
        <v>28</v>
      </c>
      <c r="H116" s="53">
        <v>7</v>
      </c>
      <c r="I116" s="48">
        <v>30</v>
      </c>
      <c r="J116" s="48" t="s">
        <v>82</v>
      </c>
      <c r="K116" s="48" t="s">
        <v>83</v>
      </c>
      <c r="L116" s="58">
        <v>24579990</v>
      </c>
      <c r="M116" s="58">
        <v>285714</v>
      </c>
      <c r="N116" s="37"/>
      <c r="O116" s="37"/>
      <c r="P116" s="37"/>
      <c r="Q116" s="37"/>
      <c r="R116" s="37"/>
      <c r="S116" s="37"/>
      <c r="T116" s="37"/>
      <c r="U116" s="37"/>
      <c r="V116" s="37"/>
    </row>
    <row r="117" spans="1:22" ht="15" x14ac:dyDescent="0.25">
      <c r="A117" s="37"/>
      <c r="B117" s="37"/>
      <c r="C117" s="37"/>
      <c r="D117" s="37"/>
      <c r="E117" s="37"/>
      <c r="F117" s="48">
        <v>17</v>
      </c>
      <c r="G117" s="48" t="s">
        <v>28</v>
      </c>
      <c r="H117" s="53">
        <v>5</v>
      </c>
      <c r="I117" s="48">
        <v>30</v>
      </c>
      <c r="J117" s="48" t="s">
        <v>84</v>
      </c>
      <c r="K117" s="48" t="s">
        <v>89</v>
      </c>
      <c r="L117" s="58">
        <v>84939831</v>
      </c>
      <c r="M117" s="58" t="s">
        <v>90</v>
      </c>
      <c r="N117" s="37"/>
      <c r="O117" s="37"/>
      <c r="P117" s="37"/>
      <c r="Q117" s="37"/>
      <c r="R117" s="37"/>
      <c r="S117" s="37"/>
      <c r="T117" s="37"/>
      <c r="U117" s="37"/>
      <c r="V117" s="37"/>
    </row>
    <row r="118" spans="1:22" ht="15" x14ac:dyDescent="0.25">
      <c r="A118" s="37"/>
      <c r="B118" s="37"/>
      <c r="C118" s="37"/>
      <c r="D118" s="37"/>
      <c r="E118" s="37"/>
      <c r="F118" s="48">
        <v>18</v>
      </c>
      <c r="G118" s="48" t="s">
        <v>28</v>
      </c>
      <c r="H118" s="53">
        <v>6.5</v>
      </c>
      <c r="I118" s="48">
        <v>30</v>
      </c>
      <c r="J118" s="48" t="s">
        <v>108</v>
      </c>
      <c r="K118" s="48" t="s">
        <v>81</v>
      </c>
      <c r="L118" s="58">
        <v>233333334</v>
      </c>
      <c r="M118" s="58">
        <v>175000000</v>
      </c>
      <c r="N118" s="37"/>
      <c r="O118" s="37"/>
      <c r="P118" s="37"/>
      <c r="Q118" s="37"/>
      <c r="R118" s="37"/>
      <c r="S118" s="37"/>
      <c r="T118" s="37"/>
      <c r="U118" s="37"/>
      <c r="V118" s="37"/>
    </row>
    <row r="119" spans="1:22" ht="15" x14ac:dyDescent="0.25">
      <c r="A119" s="37"/>
      <c r="B119" s="37"/>
      <c r="C119" s="37"/>
      <c r="D119" s="37"/>
      <c r="E119" s="37"/>
      <c r="F119" s="48">
        <v>19</v>
      </c>
      <c r="G119" s="48" t="s">
        <v>28</v>
      </c>
      <c r="H119" s="53">
        <v>6.5</v>
      </c>
      <c r="I119" s="48">
        <v>30</v>
      </c>
      <c r="J119" s="48" t="s">
        <v>78</v>
      </c>
      <c r="K119" s="48" t="s">
        <v>79</v>
      </c>
      <c r="L119" s="58">
        <v>702000000</v>
      </c>
      <c r="M119" s="58">
        <v>754000000</v>
      </c>
      <c r="N119" s="37"/>
      <c r="O119" s="37"/>
      <c r="P119" s="37"/>
      <c r="Q119" s="37"/>
      <c r="R119" s="37"/>
      <c r="S119" s="37"/>
      <c r="T119" s="37"/>
      <c r="U119" s="37"/>
      <c r="V119" s="37"/>
    </row>
    <row r="120" spans="1:22" ht="15" x14ac:dyDescent="0.25">
      <c r="A120" s="37"/>
      <c r="B120" s="37"/>
      <c r="C120" s="37"/>
      <c r="D120" s="37"/>
      <c r="E120" s="37"/>
      <c r="F120" s="48">
        <v>20</v>
      </c>
      <c r="G120" s="48" t="s">
        <v>28</v>
      </c>
      <c r="H120" s="53">
        <v>7</v>
      </c>
      <c r="I120" s="48">
        <v>30</v>
      </c>
      <c r="J120" s="48" t="s">
        <v>78</v>
      </c>
      <c r="K120" s="48" t="s">
        <v>79</v>
      </c>
      <c r="L120" s="58">
        <v>75000000</v>
      </c>
      <c r="M120" s="58">
        <v>165000000</v>
      </c>
      <c r="N120" s="37"/>
      <c r="O120" s="37"/>
      <c r="P120" s="37"/>
      <c r="Q120" s="37"/>
      <c r="R120" s="37"/>
      <c r="S120" s="37"/>
      <c r="T120" s="37"/>
      <c r="U120" s="37"/>
      <c r="V120" s="37"/>
    </row>
    <row r="121" spans="1:22" ht="15" x14ac:dyDescent="0.25">
      <c r="A121" s="37"/>
      <c r="B121" s="37"/>
      <c r="C121" s="37"/>
      <c r="D121" s="37"/>
      <c r="E121" s="37"/>
      <c r="F121" s="48">
        <v>21</v>
      </c>
      <c r="G121" s="48" t="s">
        <v>28</v>
      </c>
      <c r="H121" s="53">
        <v>6</v>
      </c>
      <c r="I121" s="48">
        <v>30</v>
      </c>
      <c r="J121" s="48" t="s">
        <v>86</v>
      </c>
      <c r="K121" s="48" t="s">
        <v>87</v>
      </c>
      <c r="L121" s="58">
        <v>100000000</v>
      </c>
      <c r="M121" s="58">
        <v>100000000</v>
      </c>
      <c r="N121" s="37"/>
      <c r="O121" s="37"/>
      <c r="P121" s="37"/>
      <c r="Q121" s="37"/>
      <c r="R121" s="37"/>
      <c r="S121" s="37"/>
      <c r="T121" s="37"/>
      <c r="U121" s="37"/>
      <c r="V121" s="37"/>
    </row>
    <row r="122" spans="1:22" ht="15" x14ac:dyDescent="0.25">
      <c r="A122" s="37"/>
      <c r="B122" s="37"/>
      <c r="C122" s="37"/>
      <c r="D122" s="37"/>
      <c r="E122" s="37"/>
      <c r="F122" s="48">
        <v>22</v>
      </c>
      <c r="G122" s="48" t="s">
        <v>28</v>
      </c>
      <c r="H122" s="53">
        <v>7.5</v>
      </c>
      <c r="I122" s="48">
        <v>30</v>
      </c>
      <c r="J122" s="48" t="s">
        <v>78</v>
      </c>
      <c r="K122" s="48" t="s">
        <v>79</v>
      </c>
      <c r="L122" s="58">
        <v>50000000</v>
      </c>
      <c r="M122" s="58">
        <v>50000000</v>
      </c>
      <c r="N122" s="37"/>
      <c r="O122" s="37"/>
      <c r="P122" s="37"/>
      <c r="Q122" s="37"/>
      <c r="R122" s="37"/>
      <c r="S122" s="37"/>
      <c r="T122" s="37"/>
      <c r="U122" s="37"/>
      <c r="V122" s="37"/>
    </row>
    <row r="123" spans="1:22" ht="15" x14ac:dyDescent="0.25">
      <c r="A123" s="37"/>
      <c r="B123" s="37"/>
      <c r="C123" s="37"/>
      <c r="D123" s="37"/>
      <c r="E123" s="37"/>
      <c r="F123" s="48">
        <v>23</v>
      </c>
      <c r="G123" s="48" t="s">
        <v>28</v>
      </c>
      <c r="H123" s="53">
        <v>6</v>
      </c>
      <c r="I123" s="48">
        <v>30</v>
      </c>
      <c r="J123" s="48" t="s">
        <v>80</v>
      </c>
      <c r="K123" s="48" t="s">
        <v>81</v>
      </c>
      <c r="L123" s="58">
        <v>146316951</v>
      </c>
      <c r="M123" s="58">
        <v>146316951</v>
      </c>
      <c r="N123" s="37"/>
      <c r="O123" s="37"/>
      <c r="P123" s="37"/>
      <c r="Q123" s="37"/>
      <c r="R123" s="37"/>
      <c r="S123" s="37"/>
      <c r="T123" s="37"/>
      <c r="U123" s="37"/>
      <c r="V123" s="37"/>
    </row>
    <row r="124" spans="1:22" ht="15" x14ac:dyDescent="0.25">
      <c r="A124" s="37"/>
      <c r="B124" s="37"/>
      <c r="C124" s="37"/>
      <c r="D124" s="37"/>
      <c r="E124" s="37"/>
      <c r="F124" s="48">
        <v>24</v>
      </c>
      <c r="G124" s="48" t="s">
        <v>28</v>
      </c>
      <c r="H124" s="53">
        <v>5.5</v>
      </c>
      <c r="I124" s="48">
        <v>30</v>
      </c>
      <c r="J124" s="48" t="s">
        <v>84</v>
      </c>
      <c r="K124" s="48" t="s">
        <v>89</v>
      </c>
      <c r="L124" s="58">
        <v>140756519</v>
      </c>
      <c r="M124" s="58" t="s">
        <v>90</v>
      </c>
      <c r="N124" s="37"/>
      <c r="O124" s="37"/>
      <c r="P124" s="37"/>
      <c r="Q124" s="37"/>
      <c r="R124" s="37"/>
      <c r="S124" s="37"/>
      <c r="T124" s="37"/>
      <c r="U124" s="37"/>
      <c r="V124" s="37"/>
    </row>
    <row r="125" spans="1:22" ht="15" x14ac:dyDescent="0.25">
      <c r="A125" s="37"/>
      <c r="B125" s="37"/>
      <c r="C125" s="37"/>
      <c r="D125" s="37"/>
      <c r="E125" s="37"/>
      <c r="F125" s="48">
        <v>25</v>
      </c>
      <c r="G125" s="48" t="s">
        <v>28</v>
      </c>
      <c r="H125" s="53">
        <v>7.5</v>
      </c>
      <c r="I125" s="48">
        <v>30</v>
      </c>
      <c r="J125" s="48" t="s">
        <v>78</v>
      </c>
      <c r="K125" s="48" t="s">
        <v>79</v>
      </c>
      <c r="L125" s="58">
        <v>40000000</v>
      </c>
      <c r="M125" s="58">
        <v>40000000</v>
      </c>
      <c r="N125" s="37"/>
      <c r="O125" s="37"/>
      <c r="P125" s="37"/>
      <c r="Q125" s="37"/>
      <c r="R125" s="37"/>
      <c r="S125" s="37"/>
      <c r="T125" s="37"/>
      <c r="U125" s="37"/>
      <c r="V125" s="37"/>
    </row>
    <row r="126" spans="1:22" ht="15" x14ac:dyDescent="0.25">
      <c r="A126" s="37"/>
      <c r="B126" s="37"/>
      <c r="C126" s="37"/>
      <c r="D126" s="37"/>
      <c r="E126" s="37"/>
      <c r="F126" s="48">
        <v>26</v>
      </c>
      <c r="G126" s="48" t="s">
        <v>28</v>
      </c>
      <c r="H126" s="53">
        <v>5.5</v>
      </c>
      <c r="I126" s="48">
        <v>30</v>
      </c>
      <c r="J126" s="48" t="s">
        <v>86</v>
      </c>
      <c r="K126" s="48" t="s">
        <v>87</v>
      </c>
      <c r="L126" s="58">
        <v>200000000</v>
      </c>
      <c r="M126" s="58">
        <v>300000000</v>
      </c>
      <c r="N126" s="37"/>
      <c r="O126" s="37"/>
      <c r="P126" s="37"/>
      <c r="Q126" s="37"/>
      <c r="R126" s="37"/>
      <c r="S126" s="37"/>
      <c r="T126" s="37"/>
      <c r="U126" s="37"/>
      <c r="V126" s="37"/>
    </row>
    <row r="127" spans="1:22" ht="15" x14ac:dyDescent="0.25">
      <c r="A127" s="37"/>
      <c r="B127" s="37"/>
      <c r="C127" s="37"/>
      <c r="D127" s="37"/>
      <c r="E127" s="37"/>
      <c r="F127" s="48">
        <v>27</v>
      </c>
      <c r="G127" s="48" t="s">
        <v>28</v>
      </c>
      <c r="H127" s="53">
        <v>8</v>
      </c>
      <c r="I127" s="48">
        <v>30</v>
      </c>
      <c r="J127" s="48" t="s">
        <v>78</v>
      </c>
      <c r="K127" s="48" t="s">
        <v>79</v>
      </c>
      <c r="L127" s="58">
        <v>21605608</v>
      </c>
      <c r="M127" s="58">
        <v>21605608</v>
      </c>
      <c r="N127" s="37"/>
      <c r="O127" s="37"/>
      <c r="P127" s="37"/>
      <c r="Q127" s="37"/>
      <c r="R127" s="37"/>
      <c r="S127" s="37"/>
      <c r="T127" s="37"/>
      <c r="U127" s="37"/>
      <c r="V127" s="37"/>
    </row>
    <row r="128" spans="1:22" ht="15" x14ac:dyDescent="0.25">
      <c r="A128" s="37"/>
      <c r="B128" s="46" t="s">
        <v>127</v>
      </c>
      <c r="C128" s="46" t="s">
        <v>25</v>
      </c>
      <c r="D128" s="46" t="s">
        <v>25</v>
      </c>
      <c r="E128" s="46" t="s">
        <v>25</v>
      </c>
      <c r="F128" s="50" t="s">
        <v>25</v>
      </c>
      <c r="G128" s="51" t="s">
        <v>25</v>
      </c>
      <c r="H128" s="55" t="s">
        <v>25</v>
      </c>
      <c r="I128" s="51" t="s">
        <v>25</v>
      </c>
      <c r="J128" s="51" t="s">
        <v>25</v>
      </c>
      <c r="K128" s="51" t="s">
        <v>25</v>
      </c>
      <c r="L128" s="60">
        <v>5176911280</v>
      </c>
      <c r="M128" s="60">
        <v>5494645643</v>
      </c>
      <c r="N128" s="37"/>
      <c r="O128" s="37"/>
      <c r="P128" s="37"/>
      <c r="Q128" s="37"/>
      <c r="R128" s="37"/>
      <c r="S128" s="37"/>
      <c r="T128" s="37"/>
      <c r="U128" s="37"/>
      <c r="V128" s="37"/>
    </row>
    <row r="129" spans="1:22" ht="15" x14ac:dyDescent="0.25">
      <c r="A129" s="37"/>
      <c r="B129" s="37" t="s">
        <v>128</v>
      </c>
      <c r="C129" s="37" t="s">
        <v>67</v>
      </c>
      <c r="D129" s="37" t="s">
        <v>21</v>
      </c>
      <c r="E129" s="37" t="s">
        <v>6</v>
      </c>
      <c r="F129" s="48">
        <v>1</v>
      </c>
      <c r="G129" s="48" t="s">
        <v>28</v>
      </c>
      <c r="H129" s="53">
        <v>5.5</v>
      </c>
      <c r="I129" s="48">
        <v>30</v>
      </c>
      <c r="J129" s="48" t="s">
        <v>84</v>
      </c>
      <c r="K129" s="48" t="s">
        <v>89</v>
      </c>
      <c r="L129" s="58">
        <v>59573982</v>
      </c>
      <c r="M129" s="58" t="s">
        <v>90</v>
      </c>
      <c r="N129" s="37"/>
      <c r="O129" s="37"/>
      <c r="P129" s="37"/>
      <c r="Q129" s="37"/>
      <c r="R129" s="37"/>
      <c r="S129" s="37"/>
      <c r="T129" s="37"/>
      <c r="U129" s="37"/>
      <c r="V129" s="37"/>
    </row>
    <row r="130" spans="1:22" ht="15" x14ac:dyDescent="0.25">
      <c r="A130" s="37"/>
      <c r="B130" s="37"/>
      <c r="C130" s="37"/>
      <c r="D130" s="37"/>
      <c r="E130" s="37"/>
      <c r="F130" s="48">
        <v>2</v>
      </c>
      <c r="G130" s="48" t="s">
        <v>102</v>
      </c>
      <c r="H130" s="53">
        <v>5</v>
      </c>
      <c r="I130" s="48">
        <v>30</v>
      </c>
      <c r="J130" s="48" t="s">
        <v>84</v>
      </c>
      <c r="K130" s="48" t="s">
        <v>89</v>
      </c>
      <c r="L130" s="58">
        <v>18000438</v>
      </c>
      <c r="M130" s="58" t="s">
        <v>90</v>
      </c>
      <c r="N130" s="37"/>
      <c r="O130" s="37"/>
      <c r="P130" s="37"/>
      <c r="Q130" s="37"/>
      <c r="R130" s="37"/>
      <c r="S130" s="37"/>
      <c r="T130" s="37"/>
      <c r="U130" s="37"/>
      <c r="V130" s="37"/>
    </row>
    <row r="131" spans="1:22" ht="15" x14ac:dyDescent="0.25">
      <c r="A131" s="37"/>
      <c r="B131" s="37"/>
      <c r="C131" s="37"/>
      <c r="D131" s="37"/>
      <c r="E131" s="37"/>
      <c r="F131" s="48">
        <v>3</v>
      </c>
      <c r="G131" s="48" t="s">
        <v>102</v>
      </c>
      <c r="H131" s="53">
        <v>6</v>
      </c>
      <c r="I131" s="48">
        <v>30</v>
      </c>
      <c r="J131" s="48" t="s">
        <v>84</v>
      </c>
      <c r="K131" s="48" t="s">
        <v>85</v>
      </c>
      <c r="L131" s="58">
        <v>56959000</v>
      </c>
      <c r="M131" s="58">
        <v>4746583</v>
      </c>
      <c r="N131" s="37"/>
      <c r="O131" s="37"/>
      <c r="P131" s="37"/>
      <c r="Q131" s="37"/>
      <c r="R131" s="37"/>
      <c r="S131" s="37"/>
      <c r="T131" s="37"/>
      <c r="U131" s="37"/>
      <c r="V131" s="37"/>
    </row>
    <row r="132" spans="1:22" ht="15" x14ac:dyDescent="0.25">
      <c r="A132" s="37"/>
      <c r="B132" s="37"/>
      <c r="C132" s="37"/>
      <c r="D132" s="37"/>
      <c r="E132" s="37"/>
      <c r="F132" s="48">
        <v>4</v>
      </c>
      <c r="G132" s="48" t="s">
        <v>28</v>
      </c>
      <c r="H132" s="53">
        <v>6</v>
      </c>
      <c r="I132" s="48">
        <v>30</v>
      </c>
      <c r="J132" s="48" t="s">
        <v>80</v>
      </c>
      <c r="K132" s="48" t="s">
        <v>81</v>
      </c>
      <c r="L132" s="58">
        <v>180233133</v>
      </c>
      <c r="M132" s="58">
        <v>60077711</v>
      </c>
      <c r="N132" s="37"/>
      <c r="O132" s="37"/>
      <c r="P132" s="37"/>
      <c r="Q132" s="37"/>
      <c r="R132" s="37"/>
      <c r="S132" s="37"/>
      <c r="T132" s="37"/>
      <c r="U132" s="37"/>
      <c r="V132" s="37"/>
    </row>
    <row r="133" spans="1:22" ht="15" x14ac:dyDescent="0.25">
      <c r="A133" s="37"/>
      <c r="B133" s="37"/>
      <c r="C133" s="37"/>
      <c r="D133" s="37"/>
      <c r="E133" s="37"/>
      <c r="F133" s="48">
        <v>5</v>
      </c>
      <c r="G133" s="48" t="s">
        <v>102</v>
      </c>
      <c r="H133" s="53">
        <v>6</v>
      </c>
      <c r="I133" s="48">
        <v>30</v>
      </c>
      <c r="J133" s="48" t="s">
        <v>84</v>
      </c>
      <c r="K133" s="48" t="s">
        <v>89</v>
      </c>
      <c r="L133" s="58">
        <v>14195271</v>
      </c>
      <c r="M133" s="58" t="s">
        <v>90</v>
      </c>
      <c r="N133" s="37"/>
      <c r="O133" s="37"/>
      <c r="P133" s="37"/>
      <c r="Q133" s="37"/>
      <c r="R133" s="37"/>
      <c r="S133" s="37"/>
      <c r="T133" s="37"/>
      <c r="U133" s="37"/>
      <c r="V133" s="37"/>
    </row>
    <row r="134" spans="1:22" ht="15" x14ac:dyDescent="0.25">
      <c r="A134" s="37"/>
      <c r="B134" s="37"/>
      <c r="C134" s="37"/>
      <c r="D134" s="37"/>
      <c r="E134" s="37"/>
      <c r="F134" s="48">
        <v>6</v>
      </c>
      <c r="G134" s="48" t="s">
        <v>28</v>
      </c>
      <c r="H134" s="53">
        <v>6</v>
      </c>
      <c r="I134" s="48">
        <v>30</v>
      </c>
      <c r="J134" s="48" t="s">
        <v>80</v>
      </c>
      <c r="K134" s="48" t="s">
        <v>81</v>
      </c>
      <c r="L134" s="58">
        <v>173535205</v>
      </c>
      <c r="M134" s="58">
        <v>57845068</v>
      </c>
      <c r="N134" s="37"/>
      <c r="O134" s="37"/>
      <c r="P134" s="37"/>
      <c r="Q134" s="37"/>
      <c r="R134" s="37"/>
      <c r="S134" s="37"/>
      <c r="T134" s="37"/>
      <c r="U134" s="37"/>
      <c r="V134" s="37"/>
    </row>
    <row r="135" spans="1:22" ht="15" x14ac:dyDescent="0.25">
      <c r="A135" s="37"/>
      <c r="B135" s="37"/>
      <c r="C135" s="37"/>
      <c r="D135" s="37"/>
      <c r="E135" s="37"/>
      <c r="F135" s="48">
        <v>7</v>
      </c>
      <c r="G135" s="48" t="s">
        <v>27</v>
      </c>
      <c r="H135" s="53" t="s">
        <v>22</v>
      </c>
      <c r="I135" s="48" t="s">
        <v>22</v>
      </c>
      <c r="J135" s="48" t="s">
        <v>88</v>
      </c>
      <c r="K135" s="48" t="s">
        <v>79</v>
      </c>
      <c r="L135" s="58">
        <v>26962927</v>
      </c>
      <c r="M135" s="58">
        <v>26962927</v>
      </c>
      <c r="N135" s="37"/>
      <c r="O135" s="37"/>
      <c r="P135" s="37"/>
      <c r="Q135" s="37"/>
      <c r="R135" s="37"/>
      <c r="S135" s="37"/>
      <c r="T135" s="37"/>
      <c r="U135" s="37"/>
      <c r="V135" s="37"/>
    </row>
    <row r="136" spans="1:22" ht="15" x14ac:dyDescent="0.25">
      <c r="A136" s="37"/>
      <c r="B136" s="37"/>
      <c r="C136" s="37"/>
      <c r="D136" s="37"/>
      <c r="E136" s="37"/>
      <c r="F136" s="48">
        <v>8</v>
      </c>
      <c r="G136" s="48" t="s">
        <v>27</v>
      </c>
      <c r="H136" s="53" t="s">
        <v>22</v>
      </c>
      <c r="I136" s="48" t="s">
        <v>22</v>
      </c>
      <c r="J136" s="48" t="s">
        <v>88</v>
      </c>
      <c r="K136" s="48" t="s">
        <v>79</v>
      </c>
      <c r="L136" s="58">
        <v>12935418</v>
      </c>
      <c r="M136" s="58">
        <v>12935418</v>
      </c>
      <c r="N136" s="37"/>
      <c r="O136" s="37"/>
      <c r="P136" s="37"/>
      <c r="Q136" s="37"/>
      <c r="R136" s="37"/>
      <c r="S136" s="37"/>
      <c r="T136" s="37"/>
      <c r="U136" s="37"/>
      <c r="V136" s="37"/>
    </row>
    <row r="137" spans="1:22" ht="15" x14ac:dyDescent="0.25">
      <c r="A137" s="37"/>
      <c r="B137" s="37"/>
      <c r="C137" s="37"/>
      <c r="D137" s="37"/>
      <c r="E137" s="37"/>
      <c r="F137" s="48">
        <v>9</v>
      </c>
      <c r="G137" s="48" t="s">
        <v>129</v>
      </c>
      <c r="H137" s="53" t="s">
        <v>22</v>
      </c>
      <c r="I137" s="48" t="s">
        <v>22</v>
      </c>
      <c r="J137" s="48" t="s">
        <v>130</v>
      </c>
      <c r="K137" s="48" t="s">
        <v>131</v>
      </c>
      <c r="L137" s="58">
        <v>23994616</v>
      </c>
      <c r="M137" s="58">
        <v>23993616</v>
      </c>
      <c r="N137" s="37"/>
      <c r="O137" s="37"/>
      <c r="P137" s="37"/>
      <c r="Q137" s="37"/>
      <c r="R137" s="37"/>
      <c r="S137" s="37"/>
      <c r="T137" s="37"/>
      <c r="U137" s="37"/>
      <c r="V137" s="37"/>
    </row>
    <row r="138" spans="1:22" ht="15" x14ac:dyDescent="0.25">
      <c r="A138" s="37"/>
      <c r="B138" s="37"/>
      <c r="C138" s="37"/>
      <c r="D138" s="37"/>
      <c r="E138" s="37"/>
      <c r="F138" s="48">
        <v>10</v>
      </c>
      <c r="G138" s="48" t="s">
        <v>27</v>
      </c>
      <c r="H138" s="53" t="s">
        <v>22</v>
      </c>
      <c r="I138" s="48" t="s">
        <v>22</v>
      </c>
      <c r="J138" s="48" t="s">
        <v>88</v>
      </c>
      <c r="K138" s="48" t="s">
        <v>79</v>
      </c>
      <c r="L138" s="58">
        <v>12475179</v>
      </c>
      <c r="M138" s="58">
        <v>12475179</v>
      </c>
      <c r="N138" s="37"/>
      <c r="O138" s="37"/>
      <c r="P138" s="37"/>
      <c r="Q138" s="37"/>
      <c r="R138" s="37"/>
      <c r="S138" s="37"/>
      <c r="T138" s="37"/>
      <c r="U138" s="37"/>
      <c r="V138" s="37"/>
    </row>
    <row r="139" spans="1:22" ht="15" x14ac:dyDescent="0.25">
      <c r="A139" s="37"/>
      <c r="B139" s="37"/>
      <c r="C139" s="37"/>
      <c r="D139" s="37"/>
      <c r="E139" s="37"/>
      <c r="F139" s="48">
        <v>11</v>
      </c>
      <c r="G139" s="48" t="s">
        <v>102</v>
      </c>
      <c r="H139" s="53">
        <v>6</v>
      </c>
      <c r="I139" s="48">
        <v>30</v>
      </c>
      <c r="J139" s="48" t="s">
        <v>82</v>
      </c>
      <c r="K139" s="48" t="s">
        <v>83</v>
      </c>
      <c r="L139" s="58">
        <v>52136677</v>
      </c>
      <c r="M139" s="58">
        <v>2172361</v>
      </c>
      <c r="N139" s="37"/>
      <c r="O139" s="37"/>
      <c r="P139" s="37"/>
      <c r="Q139" s="37"/>
      <c r="R139" s="37"/>
      <c r="S139" s="37"/>
      <c r="T139" s="37"/>
      <c r="U139" s="37"/>
      <c r="V139" s="37"/>
    </row>
    <row r="140" spans="1:22" ht="15" x14ac:dyDescent="0.25">
      <c r="A140" s="37"/>
      <c r="B140" s="37"/>
      <c r="C140" s="37"/>
      <c r="D140" s="37"/>
      <c r="E140" s="37"/>
      <c r="F140" s="48">
        <v>12</v>
      </c>
      <c r="G140" s="48" t="s">
        <v>28</v>
      </c>
      <c r="H140" s="53">
        <v>6.5</v>
      </c>
      <c r="I140" s="48">
        <v>30</v>
      </c>
      <c r="J140" s="48" t="s">
        <v>78</v>
      </c>
      <c r="K140" s="48" t="s">
        <v>79</v>
      </c>
      <c r="L140" s="58">
        <v>54000000</v>
      </c>
      <c r="M140" s="58">
        <v>54000000</v>
      </c>
      <c r="N140" s="37"/>
      <c r="O140" s="37"/>
      <c r="P140" s="37"/>
      <c r="Q140" s="37"/>
      <c r="R140" s="37"/>
      <c r="S140" s="37"/>
      <c r="T140" s="37"/>
      <c r="U140" s="37"/>
      <c r="V140" s="37"/>
    </row>
    <row r="141" spans="1:22" ht="15" x14ac:dyDescent="0.25">
      <c r="A141" s="37"/>
      <c r="B141" s="37"/>
      <c r="C141" s="37"/>
      <c r="D141" s="37"/>
      <c r="E141" s="37"/>
      <c r="F141" s="48">
        <v>13</v>
      </c>
      <c r="G141" s="48" t="s">
        <v>28</v>
      </c>
      <c r="H141" s="53">
        <v>6.5</v>
      </c>
      <c r="I141" s="48">
        <v>30</v>
      </c>
      <c r="J141" s="48" t="s">
        <v>117</v>
      </c>
      <c r="K141" s="48" t="s">
        <v>89</v>
      </c>
      <c r="L141" s="58">
        <v>7761429</v>
      </c>
      <c r="M141" s="58" t="s">
        <v>90</v>
      </c>
      <c r="N141" s="37"/>
      <c r="O141" s="37"/>
      <c r="P141" s="37"/>
      <c r="Q141" s="37"/>
      <c r="R141" s="37"/>
      <c r="S141" s="37"/>
      <c r="T141" s="37"/>
      <c r="U141" s="37"/>
      <c r="V141" s="37"/>
    </row>
    <row r="142" spans="1:22" ht="15" x14ac:dyDescent="0.25">
      <c r="A142" s="37"/>
      <c r="B142" s="37"/>
      <c r="C142" s="37"/>
      <c r="D142" s="37"/>
      <c r="E142" s="37"/>
      <c r="F142" s="48">
        <v>14</v>
      </c>
      <c r="G142" s="48" t="s">
        <v>27</v>
      </c>
      <c r="H142" s="53" t="s">
        <v>22</v>
      </c>
      <c r="I142" s="48" t="s">
        <v>22</v>
      </c>
      <c r="J142" s="48" t="s">
        <v>100</v>
      </c>
      <c r="K142" s="48" t="s">
        <v>114</v>
      </c>
      <c r="L142" s="58" t="s">
        <v>101</v>
      </c>
      <c r="M142" s="58">
        <v>73728783</v>
      </c>
      <c r="N142" s="37"/>
      <c r="O142" s="37"/>
      <c r="P142" s="37"/>
      <c r="Q142" s="37"/>
      <c r="R142" s="37"/>
      <c r="S142" s="37"/>
      <c r="T142" s="37"/>
      <c r="U142" s="37"/>
      <c r="V142" s="37"/>
    </row>
    <row r="143" spans="1:22" ht="15" x14ac:dyDescent="0.25">
      <c r="A143" s="37"/>
      <c r="B143" s="37"/>
      <c r="C143" s="37"/>
      <c r="D143" s="37"/>
      <c r="E143" s="37"/>
      <c r="F143" s="48">
        <v>15</v>
      </c>
      <c r="G143" s="48" t="s">
        <v>27</v>
      </c>
      <c r="H143" s="53" t="s">
        <v>22</v>
      </c>
      <c r="I143" s="48" t="s">
        <v>22</v>
      </c>
      <c r="J143" s="48" t="s">
        <v>100</v>
      </c>
      <c r="K143" s="48" t="s">
        <v>114</v>
      </c>
      <c r="L143" s="58" t="s">
        <v>101</v>
      </c>
      <c r="M143" s="58">
        <v>136451552</v>
      </c>
      <c r="N143" s="37"/>
      <c r="O143" s="37"/>
      <c r="P143" s="37"/>
      <c r="Q143" s="37"/>
      <c r="R143" s="37"/>
      <c r="S143" s="37"/>
      <c r="T143" s="37"/>
      <c r="U143" s="37"/>
      <c r="V143" s="37"/>
    </row>
    <row r="144" spans="1:22" ht="15" x14ac:dyDescent="0.25">
      <c r="A144" s="37"/>
      <c r="B144" s="37"/>
      <c r="C144" s="37"/>
      <c r="D144" s="37"/>
      <c r="E144" s="37"/>
      <c r="F144" s="48">
        <v>16</v>
      </c>
      <c r="G144" s="48" t="s">
        <v>28</v>
      </c>
      <c r="H144" s="53">
        <v>6.5</v>
      </c>
      <c r="I144" s="48">
        <v>30</v>
      </c>
      <c r="J144" s="48" t="s">
        <v>78</v>
      </c>
      <c r="K144" s="48" t="s">
        <v>79</v>
      </c>
      <c r="L144" s="58">
        <v>20000000</v>
      </c>
      <c r="M144" s="58">
        <v>20000000</v>
      </c>
      <c r="N144" s="37"/>
      <c r="O144" s="37"/>
      <c r="P144" s="37"/>
      <c r="Q144" s="37"/>
      <c r="R144" s="37"/>
      <c r="S144" s="37"/>
      <c r="T144" s="37"/>
      <c r="U144" s="37"/>
      <c r="V144" s="37"/>
    </row>
    <row r="145" spans="1:22" ht="15" x14ac:dyDescent="0.25">
      <c r="A145" s="37"/>
      <c r="B145" s="46" t="s">
        <v>132</v>
      </c>
      <c r="C145" s="46" t="s">
        <v>25</v>
      </c>
      <c r="D145" s="46" t="s">
        <v>25</v>
      </c>
      <c r="E145" s="46" t="s">
        <v>25</v>
      </c>
      <c r="F145" s="50" t="s">
        <v>25</v>
      </c>
      <c r="G145" s="51" t="s">
        <v>25</v>
      </c>
      <c r="H145" s="55" t="s">
        <v>25</v>
      </c>
      <c r="I145" s="51" t="s">
        <v>25</v>
      </c>
      <c r="J145" s="51" t="s">
        <v>25</v>
      </c>
      <c r="K145" s="51" t="s">
        <v>25</v>
      </c>
      <c r="L145" s="60">
        <v>712763275</v>
      </c>
      <c r="M145" s="60">
        <v>485389198</v>
      </c>
      <c r="N145" s="37"/>
      <c r="O145" s="37"/>
      <c r="P145" s="37"/>
      <c r="Q145" s="37"/>
      <c r="R145" s="37"/>
      <c r="S145" s="37"/>
      <c r="T145" s="37"/>
      <c r="U145" s="37"/>
      <c r="V145" s="37"/>
    </row>
    <row r="146" spans="1:22" ht="15" x14ac:dyDescent="0.25">
      <c r="A146" s="37"/>
      <c r="B146" s="37" t="s">
        <v>133</v>
      </c>
      <c r="C146" s="37" t="s">
        <v>63</v>
      </c>
      <c r="D146" s="37" t="s">
        <v>21</v>
      </c>
      <c r="E146" s="37" t="s">
        <v>6</v>
      </c>
      <c r="F146" s="48">
        <v>1</v>
      </c>
      <c r="G146" s="48" t="s">
        <v>28</v>
      </c>
      <c r="H146" s="53">
        <v>7</v>
      </c>
      <c r="I146" s="48">
        <v>30</v>
      </c>
      <c r="J146" s="48" t="s">
        <v>78</v>
      </c>
      <c r="K146" s="48" t="s">
        <v>79</v>
      </c>
      <c r="L146" s="58">
        <v>30000000</v>
      </c>
      <c r="M146" s="58">
        <v>30000000</v>
      </c>
      <c r="N146" s="37"/>
      <c r="O146" s="37"/>
      <c r="P146" s="37"/>
      <c r="Q146" s="37"/>
      <c r="R146" s="37"/>
      <c r="S146" s="37"/>
      <c r="T146" s="37"/>
      <c r="U146" s="37"/>
      <c r="V146" s="37"/>
    </row>
    <row r="147" spans="1:22" ht="15" x14ac:dyDescent="0.25">
      <c r="A147" s="37"/>
      <c r="B147" s="37"/>
      <c r="C147" s="37"/>
      <c r="D147" s="37"/>
      <c r="E147" s="37"/>
      <c r="F147" s="48">
        <v>2</v>
      </c>
      <c r="G147" s="48" t="s">
        <v>28</v>
      </c>
      <c r="H147" s="53">
        <v>6.5</v>
      </c>
      <c r="I147" s="48">
        <v>30</v>
      </c>
      <c r="J147" s="48" t="s">
        <v>78</v>
      </c>
      <c r="K147" s="48" t="s">
        <v>79</v>
      </c>
      <c r="L147" s="58">
        <v>130000000</v>
      </c>
      <c r="M147" s="58">
        <v>130000000</v>
      </c>
      <c r="N147" s="37"/>
      <c r="O147" s="37"/>
      <c r="P147" s="37"/>
      <c r="Q147" s="37"/>
      <c r="R147" s="37"/>
      <c r="S147" s="37"/>
      <c r="T147" s="37"/>
      <c r="U147" s="37"/>
      <c r="V147" s="37"/>
    </row>
    <row r="148" spans="1:22" ht="15" x14ac:dyDescent="0.25">
      <c r="A148" s="37"/>
      <c r="B148" s="37"/>
      <c r="C148" s="37"/>
      <c r="D148" s="37"/>
      <c r="E148" s="37"/>
      <c r="F148" s="48">
        <v>3</v>
      </c>
      <c r="G148" s="48" t="s">
        <v>52</v>
      </c>
      <c r="H148" s="53" t="s">
        <v>22</v>
      </c>
      <c r="I148" s="48" t="s">
        <v>22</v>
      </c>
      <c r="J148" s="48" t="s">
        <v>100</v>
      </c>
      <c r="K148" s="48" t="s">
        <v>83</v>
      </c>
      <c r="L148" s="58" t="s">
        <v>101</v>
      </c>
      <c r="M148" s="58">
        <v>28475586</v>
      </c>
      <c r="N148" s="37"/>
      <c r="O148" s="37"/>
      <c r="P148" s="37"/>
      <c r="Q148" s="37"/>
      <c r="R148" s="37"/>
      <c r="S148" s="37"/>
      <c r="T148" s="37"/>
      <c r="U148" s="37"/>
      <c r="V148" s="37"/>
    </row>
    <row r="149" spans="1:22" ht="15" x14ac:dyDescent="0.25">
      <c r="A149" s="37"/>
      <c r="B149" s="37"/>
      <c r="C149" s="37"/>
      <c r="D149" s="37"/>
      <c r="E149" s="37"/>
      <c r="F149" s="48">
        <v>4</v>
      </c>
      <c r="G149" s="48" t="s">
        <v>52</v>
      </c>
      <c r="H149" s="53" t="s">
        <v>22</v>
      </c>
      <c r="I149" s="48" t="s">
        <v>22</v>
      </c>
      <c r="J149" s="48" t="s">
        <v>100</v>
      </c>
      <c r="K149" s="48" t="s">
        <v>83</v>
      </c>
      <c r="L149" s="58" t="s">
        <v>101</v>
      </c>
      <c r="M149" s="58">
        <v>29787122</v>
      </c>
      <c r="N149" s="37"/>
      <c r="O149" s="37"/>
      <c r="P149" s="37"/>
      <c r="Q149" s="37"/>
      <c r="R149" s="37"/>
      <c r="S149" s="37"/>
      <c r="T149" s="37"/>
      <c r="U149" s="37"/>
      <c r="V149" s="37"/>
    </row>
    <row r="150" spans="1:22" ht="15" x14ac:dyDescent="0.25">
      <c r="A150" s="37"/>
      <c r="B150" s="46" t="s">
        <v>134</v>
      </c>
      <c r="C150" s="46" t="s">
        <v>25</v>
      </c>
      <c r="D150" s="46" t="s">
        <v>25</v>
      </c>
      <c r="E150" s="46" t="s">
        <v>25</v>
      </c>
      <c r="F150" s="50" t="s">
        <v>25</v>
      </c>
      <c r="G150" s="51" t="s">
        <v>25</v>
      </c>
      <c r="H150" s="55" t="s">
        <v>25</v>
      </c>
      <c r="I150" s="51" t="s">
        <v>25</v>
      </c>
      <c r="J150" s="51" t="s">
        <v>25</v>
      </c>
      <c r="K150" s="51" t="s">
        <v>25</v>
      </c>
      <c r="L150" s="60">
        <v>160000000</v>
      </c>
      <c r="M150" s="60">
        <v>218262708</v>
      </c>
      <c r="N150" s="37"/>
      <c r="O150" s="37"/>
      <c r="P150" s="37"/>
      <c r="Q150" s="37"/>
      <c r="R150" s="37"/>
      <c r="S150" s="37"/>
      <c r="T150" s="37"/>
      <c r="U150" s="37"/>
      <c r="V150" s="37"/>
    </row>
    <row r="151" spans="1:22" ht="15" x14ac:dyDescent="0.25">
      <c r="A151" s="37"/>
      <c r="B151" s="37" t="s">
        <v>135</v>
      </c>
      <c r="C151" s="37" t="s">
        <v>50</v>
      </c>
      <c r="D151" s="37" t="s">
        <v>21</v>
      </c>
      <c r="E151" s="37" t="s">
        <v>7</v>
      </c>
      <c r="F151" s="48">
        <v>1</v>
      </c>
      <c r="G151" s="48" t="s">
        <v>41</v>
      </c>
      <c r="H151" s="53">
        <v>3.754</v>
      </c>
      <c r="I151" s="48">
        <v>40</v>
      </c>
      <c r="J151" s="48" t="s">
        <v>82</v>
      </c>
      <c r="K151" s="48" t="s">
        <v>122</v>
      </c>
      <c r="L151" s="58">
        <v>102843906</v>
      </c>
      <c r="M151" s="58">
        <v>102843906</v>
      </c>
      <c r="N151" s="37"/>
      <c r="O151" s="37"/>
      <c r="P151" s="37"/>
      <c r="Q151" s="37"/>
      <c r="R151" s="37"/>
      <c r="S151" s="37"/>
      <c r="T151" s="37"/>
      <c r="U151" s="37"/>
      <c r="V151" s="37"/>
    </row>
    <row r="152" spans="1:22" ht="15" x14ac:dyDescent="0.25">
      <c r="A152" s="37"/>
      <c r="B152" s="37"/>
      <c r="C152" s="37"/>
      <c r="D152" s="37"/>
      <c r="E152" s="37"/>
      <c r="F152" s="48">
        <v>2</v>
      </c>
      <c r="G152" s="48" t="s">
        <v>41</v>
      </c>
      <c r="H152" s="53">
        <v>4.7530000000000001</v>
      </c>
      <c r="I152" s="48">
        <v>40</v>
      </c>
      <c r="J152" s="48" t="s">
        <v>78</v>
      </c>
      <c r="K152" s="48" t="s">
        <v>122</v>
      </c>
      <c r="L152" s="58">
        <v>15000000</v>
      </c>
      <c r="M152" s="58">
        <v>15000000</v>
      </c>
      <c r="N152" s="37"/>
      <c r="O152" s="37"/>
      <c r="P152" s="37"/>
      <c r="Q152" s="37"/>
      <c r="R152" s="37"/>
      <c r="S152" s="37"/>
      <c r="T152" s="37"/>
      <c r="U152" s="37"/>
      <c r="V152" s="37"/>
    </row>
    <row r="153" spans="1:22" ht="15" x14ac:dyDescent="0.25">
      <c r="A153" s="37"/>
      <c r="B153" s="37"/>
      <c r="C153" s="37"/>
      <c r="D153" s="37"/>
      <c r="E153" s="37"/>
      <c r="F153" s="48">
        <v>3</v>
      </c>
      <c r="G153" s="48" t="s">
        <v>41</v>
      </c>
      <c r="H153" s="53">
        <v>4.7510000000000003</v>
      </c>
      <c r="I153" s="48">
        <v>40</v>
      </c>
      <c r="J153" s="48" t="s">
        <v>82</v>
      </c>
      <c r="K153" s="48" t="s">
        <v>91</v>
      </c>
      <c r="L153" s="58">
        <v>40750780</v>
      </c>
      <c r="M153" s="58">
        <v>40750780</v>
      </c>
      <c r="N153" s="37"/>
      <c r="O153" s="37"/>
      <c r="P153" s="37"/>
      <c r="Q153" s="37"/>
      <c r="R153" s="37"/>
      <c r="S153" s="37"/>
      <c r="T153" s="37"/>
      <c r="U153" s="37"/>
      <c r="V153" s="37"/>
    </row>
    <row r="154" spans="1:22" ht="15" x14ac:dyDescent="0.25">
      <c r="A154" s="37"/>
      <c r="B154" s="37"/>
      <c r="C154" s="37"/>
      <c r="D154" s="37"/>
      <c r="E154" s="37"/>
      <c r="F154" s="48">
        <v>4</v>
      </c>
      <c r="G154" s="48" t="s">
        <v>41</v>
      </c>
      <c r="H154" s="53">
        <v>5.0010000000000003</v>
      </c>
      <c r="I154" s="48">
        <v>40</v>
      </c>
      <c r="J154" s="48" t="s">
        <v>82</v>
      </c>
      <c r="K154" s="48" t="s">
        <v>91</v>
      </c>
      <c r="L154" s="58">
        <v>167811452</v>
      </c>
      <c r="M154" s="58">
        <v>167811452</v>
      </c>
      <c r="N154" s="37"/>
      <c r="O154" s="37"/>
      <c r="P154" s="37"/>
      <c r="Q154" s="37"/>
      <c r="R154" s="37"/>
      <c r="S154" s="37"/>
      <c r="T154" s="37"/>
      <c r="U154" s="37"/>
      <c r="V154" s="37"/>
    </row>
    <row r="155" spans="1:22" ht="15" x14ac:dyDescent="0.25">
      <c r="A155" s="37"/>
      <c r="B155" s="46" t="s">
        <v>136</v>
      </c>
      <c r="C155" s="46" t="s">
        <v>25</v>
      </c>
      <c r="D155" s="46" t="s">
        <v>25</v>
      </c>
      <c r="E155" s="46" t="s">
        <v>25</v>
      </c>
      <c r="F155" s="50" t="s">
        <v>25</v>
      </c>
      <c r="G155" s="51" t="s">
        <v>25</v>
      </c>
      <c r="H155" s="55" t="s">
        <v>25</v>
      </c>
      <c r="I155" s="51" t="s">
        <v>25</v>
      </c>
      <c r="J155" s="51" t="s">
        <v>25</v>
      </c>
      <c r="K155" s="51" t="s">
        <v>25</v>
      </c>
      <c r="L155" s="60">
        <v>326406138</v>
      </c>
      <c r="M155" s="60">
        <v>326406138</v>
      </c>
      <c r="N155" s="37"/>
      <c r="O155" s="37"/>
      <c r="P155" s="37"/>
      <c r="Q155" s="37"/>
      <c r="R155" s="37"/>
      <c r="S155" s="37"/>
      <c r="T155" s="37"/>
      <c r="U155" s="37"/>
      <c r="V155" s="37"/>
    </row>
    <row r="156" spans="1:22" ht="15" x14ac:dyDescent="0.25">
      <c r="A156" s="37"/>
      <c r="B156" s="37" t="s">
        <v>137</v>
      </c>
      <c r="C156" s="37" t="s">
        <v>69</v>
      </c>
      <c r="D156" s="37" t="s">
        <v>21</v>
      </c>
      <c r="E156" s="37" t="s">
        <v>7</v>
      </c>
      <c r="F156" s="48">
        <v>1</v>
      </c>
      <c r="G156" s="48" t="s">
        <v>41</v>
      </c>
      <c r="H156" s="53">
        <v>4.673</v>
      </c>
      <c r="I156" s="48">
        <v>40</v>
      </c>
      <c r="J156" s="48" t="s">
        <v>78</v>
      </c>
      <c r="K156" s="48" t="s">
        <v>122</v>
      </c>
      <c r="L156" s="58">
        <v>44000000</v>
      </c>
      <c r="M156" s="58">
        <v>44000000</v>
      </c>
      <c r="N156" s="37"/>
      <c r="O156" s="37"/>
      <c r="P156" s="37"/>
      <c r="Q156" s="37"/>
      <c r="R156" s="37"/>
      <c r="S156" s="37"/>
      <c r="T156" s="37"/>
      <c r="U156" s="37"/>
      <c r="V156" s="37"/>
    </row>
    <row r="157" spans="1:22" ht="15" x14ac:dyDescent="0.25">
      <c r="A157" s="37"/>
      <c r="B157" s="37"/>
      <c r="C157" s="37"/>
      <c r="D157" s="37"/>
      <c r="E157" s="37"/>
      <c r="F157" s="48">
        <v>2</v>
      </c>
      <c r="G157" s="48" t="s">
        <v>41</v>
      </c>
      <c r="H157" s="53">
        <v>5.984</v>
      </c>
      <c r="I157" s="48">
        <v>40</v>
      </c>
      <c r="J157" s="48" t="s">
        <v>80</v>
      </c>
      <c r="K157" s="48" t="s">
        <v>91</v>
      </c>
      <c r="L157" s="58">
        <v>105932033</v>
      </c>
      <c r="M157" s="58">
        <v>176663033</v>
      </c>
      <c r="N157" s="37"/>
      <c r="O157" s="37"/>
      <c r="P157" s="37"/>
      <c r="Q157" s="37"/>
      <c r="R157" s="37"/>
      <c r="S157" s="37"/>
      <c r="T157" s="37"/>
      <c r="U157" s="37"/>
      <c r="V157" s="37"/>
    </row>
    <row r="158" spans="1:22" ht="15" x14ac:dyDescent="0.25">
      <c r="A158" s="37"/>
      <c r="B158" s="46" t="s">
        <v>138</v>
      </c>
      <c r="C158" s="46" t="s">
        <v>25</v>
      </c>
      <c r="D158" s="46" t="s">
        <v>25</v>
      </c>
      <c r="E158" s="46" t="s">
        <v>25</v>
      </c>
      <c r="F158" s="50" t="s">
        <v>25</v>
      </c>
      <c r="G158" s="51" t="s">
        <v>25</v>
      </c>
      <c r="H158" s="55" t="s">
        <v>25</v>
      </c>
      <c r="I158" s="51" t="s">
        <v>25</v>
      </c>
      <c r="J158" s="51" t="s">
        <v>25</v>
      </c>
      <c r="K158" s="51" t="s">
        <v>25</v>
      </c>
      <c r="L158" s="60">
        <v>149932033</v>
      </c>
      <c r="M158" s="60">
        <v>220663033</v>
      </c>
      <c r="N158" s="37"/>
      <c r="O158" s="37"/>
      <c r="P158" s="37"/>
      <c r="Q158" s="37"/>
      <c r="R158" s="37"/>
      <c r="S158" s="37"/>
      <c r="T158" s="37"/>
      <c r="U158" s="37"/>
      <c r="V158" s="37"/>
    </row>
    <row r="159" spans="1:22" ht="15" x14ac:dyDescent="0.25">
      <c r="A159" s="37"/>
      <c r="B159" s="37" t="s">
        <v>139</v>
      </c>
      <c r="C159" s="37" t="s">
        <v>60</v>
      </c>
      <c r="D159" s="37" t="s">
        <v>21</v>
      </c>
      <c r="E159" s="37" t="s">
        <v>6</v>
      </c>
      <c r="F159" s="48">
        <v>1</v>
      </c>
      <c r="G159" s="48" t="s">
        <v>28</v>
      </c>
      <c r="H159" s="53">
        <v>2.5</v>
      </c>
      <c r="I159" s="48">
        <v>30</v>
      </c>
      <c r="J159" s="48" t="s">
        <v>84</v>
      </c>
      <c r="K159" s="48" t="s">
        <v>89</v>
      </c>
      <c r="L159" s="58">
        <v>32474180</v>
      </c>
      <c r="M159" s="58" t="s">
        <v>90</v>
      </c>
      <c r="N159" s="37"/>
      <c r="O159" s="37"/>
      <c r="P159" s="37"/>
      <c r="Q159" s="37"/>
      <c r="R159" s="37"/>
      <c r="S159" s="37"/>
      <c r="T159" s="37"/>
      <c r="U159" s="37"/>
      <c r="V159" s="37"/>
    </row>
    <row r="160" spans="1:22" ht="15" x14ac:dyDescent="0.25">
      <c r="A160" s="37"/>
      <c r="B160" s="37"/>
      <c r="C160" s="37"/>
      <c r="D160" s="37"/>
      <c r="E160" s="37"/>
      <c r="F160" s="48">
        <v>2</v>
      </c>
      <c r="G160" s="48" t="s">
        <v>28</v>
      </c>
      <c r="H160" s="53">
        <v>6.5</v>
      </c>
      <c r="I160" s="48">
        <v>30</v>
      </c>
      <c r="J160" s="48" t="s">
        <v>140</v>
      </c>
      <c r="K160" s="48" t="s">
        <v>81</v>
      </c>
      <c r="L160" s="58">
        <v>37116000</v>
      </c>
      <c r="M160" s="58">
        <v>74232000</v>
      </c>
      <c r="N160" s="37"/>
      <c r="O160" s="37"/>
      <c r="P160" s="37"/>
      <c r="Q160" s="37"/>
      <c r="R160" s="37"/>
      <c r="S160" s="37"/>
      <c r="T160" s="37"/>
      <c r="U160" s="37"/>
      <c r="V160" s="37"/>
    </row>
    <row r="161" spans="1:22" ht="15" x14ac:dyDescent="0.25">
      <c r="A161" s="37"/>
      <c r="B161" s="37"/>
      <c r="C161" s="37"/>
      <c r="D161" s="37"/>
      <c r="E161" s="37"/>
      <c r="F161" s="48">
        <v>3</v>
      </c>
      <c r="G161" s="48" t="s">
        <v>28</v>
      </c>
      <c r="H161" s="53">
        <v>6.5</v>
      </c>
      <c r="I161" s="48">
        <v>30</v>
      </c>
      <c r="J161" s="48" t="s">
        <v>78</v>
      </c>
      <c r="K161" s="48" t="s">
        <v>79</v>
      </c>
      <c r="L161" s="58">
        <v>30000000</v>
      </c>
      <c r="M161" s="58">
        <v>30000000</v>
      </c>
      <c r="N161" s="37"/>
      <c r="O161" s="37"/>
      <c r="P161" s="37"/>
      <c r="Q161" s="37"/>
      <c r="R161" s="37"/>
      <c r="S161" s="37"/>
      <c r="T161" s="37"/>
      <c r="U161" s="37"/>
      <c r="V161" s="37"/>
    </row>
    <row r="162" spans="1:22" ht="15" x14ac:dyDescent="0.25">
      <c r="A162" s="37"/>
      <c r="B162" s="37"/>
      <c r="C162" s="37"/>
      <c r="D162" s="37"/>
      <c r="E162" s="37"/>
      <c r="F162" s="48">
        <v>4</v>
      </c>
      <c r="G162" s="48" t="s">
        <v>28</v>
      </c>
      <c r="H162" s="53">
        <v>7</v>
      </c>
      <c r="I162" s="48">
        <v>30</v>
      </c>
      <c r="J162" s="48" t="s">
        <v>86</v>
      </c>
      <c r="K162" s="48" t="s">
        <v>87</v>
      </c>
      <c r="L162" s="58">
        <v>75858075</v>
      </c>
      <c r="M162" s="58">
        <v>91029690</v>
      </c>
      <c r="N162" s="37"/>
      <c r="O162" s="37"/>
      <c r="P162" s="37"/>
      <c r="Q162" s="37"/>
      <c r="R162" s="37"/>
      <c r="S162" s="37"/>
      <c r="T162" s="37"/>
      <c r="U162" s="37"/>
      <c r="V162" s="37"/>
    </row>
    <row r="163" spans="1:22" ht="15" x14ac:dyDescent="0.25">
      <c r="A163" s="37"/>
      <c r="B163" s="46" t="s">
        <v>141</v>
      </c>
      <c r="C163" s="46" t="s">
        <v>25</v>
      </c>
      <c r="D163" s="46" t="s">
        <v>25</v>
      </c>
      <c r="E163" s="46" t="s">
        <v>25</v>
      </c>
      <c r="F163" s="50" t="s">
        <v>25</v>
      </c>
      <c r="G163" s="51" t="s">
        <v>25</v>
      </c>
      <c r="H163" s="55" t="s">
        <v>25</v>
      </c>
      <c r="I163" s="51" t="s">
        <v>25</v>
      </c>
      <c r="J163" s="51" t="s">
        <v>25</v>
      </c>
      <c r="K163" s="51" t="s">
        <v>25</v>
      </c>
      <c r="L163" s="60">
        <v>175448255</v>
      </c>
      <c r="M163" s="60">
        <v>195261690</v>
      </c>
      <c r="N163" s="37"/>
      <c r="O163" s="37"/>
      <c r="P163" s="37"/>
      <c r="Q163" s="37"/>
      <c r="R163" s="37"/>
      <c r="S163" s="37"/>
      <c r="T163" s="37"/>
      <c r="U163" s="37"/>
      <c r="V163" s="37"/>
    </row>
    <row r="164" spans="1:22" ht="15" x14ac:dyDescent="0.25">
      <c r="A164" s="37"/>
      <c r="B164" s="37" t="s">
        <v>142</v>
      </c>
      <c r="C164" s="37" t="s">
        <v>60</v>
      </c>
      <c r="D164" s="37" t="s">
        <v>21</v>
      </c>
      <c r="E164" s="37" t="s">
        <v>7</v>
      </c>
      <c r="F164" s="48">
        <v>1</v>
      </c>
      <c r="G164" s="48" t="s">
        <v>41</v>
      </c>
      <c r="H164" s="53">
        <v>5.2539999999999996</v>
      </c>
      <c r="I164" s="48">
        <v>40</v>
      </c>
      <c r="J164" s="48" t="s">
        <v>82</v>
      </c>
      <c r="K164" s="48" t="s">
        <v>91</v>
      </c>
      <c r="L164" s="58">
        <v>150349118</v>
      </c>
      <c r="M164" s="58">
        <v>150349118</v>
      </c>
      <c r="N164" s="37"/>
      <c r="O164" s="37"/>
      <c r="P164" s="37"/>
      <c r="Q164" s="37"/>
      <c r="R164" s="37"/>
      <c r="S164" s="37"/>
      <c r="T164" s="37"/>
      <c r="U164" s="37"/>
      <c r="V164" s="37"/>
    </row>
    <row r="165" spans="1:22" ht="15" x14ac:dyDescent="0.25">
      <c r="A165" s="37"/>
      <c r="B165" s="46" t="s">
        <v>143</v>
      </c>
      <c r="C165" s="46" t="s">
        <v>25</v>
      </c>
      <c r="D165" s="46" t="s">
        <v>25</v>
      </c>
      <c r="E165" s="46" t="s">
        <v>25</v>
      </c>
      <c r="F165" s="50" t="s">
        <v>25</v>
      </c>
      <c r="G165" s="51" t="s">
        <v>25</v>
      </c>
      <c r="H165" s="55" t="s">
        <v>25</v>
      </c>
      <c r="I165" s="51" t="s">
        <v>25</v>
      </c>
      <c r="J165" s="51" t="s">
        <v>25</v>
      </c>
      <c r="K165" s="51" t="s">
        <v>25</v>
      </c>
      <c r="L165" s="60">
        <v>150349118</v>
      </c>
      <c r="M165" s="60">
        <v>150349118</v>
      </c>
      <c r="N165" s="37"/>
      <c r="O165" s="37"/>
      <c r="P165" s="37"/>
      <c r="Q165" s="37"/>
      <c r="R165" s="37"/>
      <c r="S165" s="37"/>
      <c r="T165" s="37"/>
      <c r="U165" s="37"/>
      <c r="V165" s="37"/>
    </row>
    <row r="166" spans="1:22" ht="15" x14ac:dyDescent="0.25">
      <c r="A166" s="37"/>
      <c r="B166" s="37" t="s">
        <v>144</v>
      </c>
      <c r="C166" s="37" t="s">
        <v>69</v>
      </c>
      <c r="D166" s="37" t="s">
        <v>21</v>
      </c>
      <c r="E166" s="37" t="s">
        <v>6</v>
      </c>
      <c r="F166" s="48">
        <v>1</v>
      </c>
      <c r="G166" s="48" t="s">
        <v>28</v>
      </c>
      <c r="H166" s="53">
        <v>6</v>
      </c>
      <c r="I166" s="48">
        <v>30</v>
      </c>
      <c r="J166" s="48" t="s">
        <v>86</v>
      </c>
      <c r="K166" s="48" t="s">
        <v>87</v>
      </c>
      <c r="L166" s="58">
        <v>76500000</v>
      </c>
      <c r="M166" s="58">
        <v>102000000</v>
      </c>
      <c r="N166" s="37"/>
      <c r="O166" s="37"/>
      <c r="P166" s="37"/>
      <c r="Q166" s="37"/>
      <c r="R166" s="37"/>
      <c r="S166" s="37"/>
      <c r="T166" s="37"/>
      <c r="U166" s="37"/>
      <c r="V166" s="37"/>
    </row>
    <row r="167" spans="1:22" ht="15" x14ac:dyDescent="0.25">
      <c r="A167" s="37"/>
      <c r="B167" s="37"/>
      <c r="C167" s="37"/>
      <c r="D167" s="37"/>
      <c r="E167" s="37"/>
      <c r="F167" s="48">
        <v>2</v>
      </c>
      <c r="G167" s="48" t="s">
        <v>28</v>
      </c>
      <c r="H167" s="53">
        <v>6.5</v>
      </c>
      <c r="I167" s="48">
        <v>30</v>
      </c>
      <c r="J167" s="48" t="s">
        <v>78</v>
      </c>
      <c r="K167" s="48" t="s">
        <v>79</v>
      </c>
      <c r="L167" s="58">
        <v>50000000</v>
      </c>
      <c r="M167" s="58">
        <v>50000000</v>
      </c>
      <c r="N167" s="37"/>
      <c r="O167" s="37"/>
      <c r="P167" s="37"/>
      <c r="Q167" s="37"/>
      <c r="R167" s="37"/>
      <c r="S167" s="37"/>
      <c r="T167" s="37"/>
      <c r="U167" s="37"/>
      <c r="V167" s="37"/>
    </row>
    <row r="168" spans="1:22" ht="15" x14ac:dyDescent="0.25">
      <c r="A168" s="37"/>
      <c r="B168" s="37"/>
      <c r="C168" s="37"/>
      <c r="D168" s="37"/>
      <c r="E168" s="37"/>
      <c r="F168" s="48">
        <v>3</v>
      </c>
      <c r="G168" s="48" t="s">
        <v>27</v>
      </c>
      <c r="H168" s="53" t="s">
        <v>22</v>
      </c>
      <c r="I168" s="48" t="s">
        <v>22</v>
      </c>
      <c r="J168" s="48" t="s">
        <v>107</v>
      </c>
      <c r="K168" s="48" t="s">
        <v>89</v>
      </c>
      <c r="L168" s="58">
        <v>16411379</v>
      </c>
      <c r="M168" s="58" t="s">
        <v>90</v>
      </c>
      <c r="N168" s="37"/>
      <c r="O168" s="37"/>
      <c r="P168" s="37"/>
      <c r="Q168" s="37"/>
      <c r="R168" s="37"/>
      <c r="S168" s="37"/>
      <c r="T168" s="37"/>
      <c r="U168" s="37"/>
      <c r="V168" s="37"/>
    </row>
    <row r="169" spans="1:22" ht="15" x14ac:dyDescent="0.25">
      <c r="A169" s="37"/>
      <c r="B169" s="37"/>
      <c r="C169" s="37"/>
      <c r="D169" s="37"/>
      <c r="E169" s="37"/>
      <c r="F169" s="48">
        <v>4</v>
      </c>
      <c r="G169" s="48" t="s">
        <v>28</v>
      </c>
      <c r="H169" s="53">
        <v>6</v>
      </c>
      <c r="I169" s="48">
        <v>30</v>
      </c>
      <c r="J169" s="48" t="s">
        <v>78</v>
      </c>
      <c r="K169" s="48" t="s">
        <v>81</v>
      </c>
      <c r="L169" s="58">
        <v>150000000</v>
      </c>
      <c r="M169" s="58">
        <v>408291666</v>
      </c>
      <c r="N169" s="37"/>
      <c r="O169" s="37"/>
      <c r="P169" s="37"/>
      <c r="Q169" s="37"/>
      <c r="R169" s="37"/>
      <c r="S169" s="37"/>
      <c r="T169" s="37"/>
      <c r="U169" s="37"/>
      <c r="V169" s="37"/>
    </row>
    <row r="170" spans="1:22" ht="15" x14ac:dyDescent="0.25">
      <c r="A170" s="37"/>
      <c r="B170" s="37"/>
      <c r="C170" s="37"/>
      <c r="D170" s="37"/>
      <c r="E170" s="37"/>
      <c r="F170" s="48">
        <v>5</v>
      </c>
      <c r="G170" s="48" t="s">
        <v>28</v>
      </c>
      <c r="H170" s="53">
        <v>6</v>
      </c>
      <c r="I170" s="48">
        <v>30</v>
      </c>
      <c r="J170" s="48" t="s">
        <v>78</v>
      </c>
      <c r="K170" s="48" t="s">
        <v>81</v>
      </c>
      <c r="L170" s="58">
        <v>213000000</v>
      </c>
      <c r="M170" s="58">
        <v>327875000</v>
      </c>
      <c r="N170" s="37"/>
      <c r="O170" s="37"/>
      <c r="P170" s="37"/>
      <c r="Q170" s="37"/>
      <c r="R170" s="37"/>
      <c r="S170" s="37"/>
      <c r="T170" s="37"/>
      <c r="U170" s="37"/>
      <c r="V170" s="37"/>
    </row>
    <row r="171" spans="1:22" ht="15" x14ac:dyDescent="0.25">
      <c r="A171" s="37"/>
      <c r="B171" s="37"/>
      <c r="C171" s="37"/>
      <c r="D171" s="37"/>
      <c r="E171" s="37"/>
      <c r="F171" s="48">
        <v>6</v>
      </c>
      <c r="G171" s="48" t="s">
        <v>27</v>
      </c>
      <c r="H171" s="53" t="s">
        <v>22</v>
      </c>
      <c r="I171" s="48" t="s">
        <v>22</v>
      </c>
      <c r="J171" s="48" t="s">
        <v>100</v>
      </c>
      <c r="K171" s="48" t="s">
        <v>114</v>
      </c>
      <c r="L171" s="58" t="s">
        <v>101</v>
      </c>
      <c r="M171" s="58">
        <v>82493517</v>
      </c>
      <c r="N171" s="37"/>
      <c r="O171" s="37"/>
      <c r="P171" s="37"/>
      <c r="Q171" s="37"/>
      <c r="R171" s="37"/>
      <c r="S171" s="37"/>
      <c r="T171" s="37"/>
      <c r="U171" s="37"/>
      <c r="V171" s="37"/>
    </row>
    <row r="172" spans="1:22" ht="15" x14ac:dyDescent="0.25">
      <c r="A172" s="37"/>
      <c r="B172" s="46" t="s">
        <v>145</v>
      </c>
      <c r="C172" s="46" t="s">
        <v>25</v>
      </c>
      <c r="D172" s="46" t="s">
        <v>25</v>
      </c>
      <c r="E172" s="46" t="s">
        <v>25</v>
      </c>
      <c r="F172" s="50" t="s">
        <v>25</v>
      </c>
      <c r="G172" s="51" t="s">
        <v>25</v>
      </c>
      <c r="H172" s="55" t="s">
        <v>25</v>
      </c>
      <c r="I172" s="51" t="s">
        <v>25</v>
      </c>
      <c r="J172" s="51" t="s">
        <v>25</v>
      </c>
      <c r="K172" s="51" t="s">
        <v>25</v>
      </c>
      <c r="L172" s="60">
        <v>505911379</v>
      </c>
      <c r="M172" s="60">
        <v>970660183</v>
      </c>
      <c r="N172" s="37"/>
      <c r="O172" s="37"/>
      <c r="P172" s="37"/>
      <c r="Q172" s="37"/>
      <c r="R172" s="37"/>
      <c r="S172" s="37"/>
      <c r="T172" s="37"/>
      <c r="U172" s="37"/>
      <c r="V172" s="37"/>
    </row>
    <row r="173" spans="1:22" ht="15" x14ac:dyDescent="0.25">
      <c r="A173" s="37"/>
      <c r="B173" s="37" t="s">
        <v>146</v>
      </c>
      <c r="C173" s="37" t="s">
        <v>64</v>
      </c>
      <c r="D173" s="37" t="s">
        <v>21</v>
      </c>
      <c r="E173" s="37" t="s">
        <v>7</v>
      </c>
      <c r="F173" s="48">
        <v>1</v>
      </c>
      <c r="G173" s="48" t="s">
        <v>41</v>
      </c>
      <c r="H173" s="53">
        <v>5.1669999999999998</v>
      </c>
      <c r="I173" s="48">
        <v>40</v>
      </c>
      <c r="J173" s="48" t="s">
        <v>82</v>
      </c>
      <c r="K173" s="48" t="s">
        <v>147</v>
      </c>
      <c r="L173" s="58">
        <v>100000000</v>
      </c>
      <c r="M173" s="58">
        <v>200000000</v>
      </c>
      <c r="N173" s="37"/>
      <c r="O173" s="37"/>
      <c r="P173" s="37"/>
      <c r="Q173" s="37"/>
      <c r="R173" s="37"/>
      <c r="S173" s="37"/>
      <c r="T173" s="37"/>
      <c r="U173" s="37"/>
      <c r="V173" s="37"/>
    </row>
    <row r="174" spans="1:22" ht="15" x14ac:dyDescent="0.25">
      <c r="A174" s="37"/>
      <c r="B174" s="46" t="s">
        <v>148</v>
      </c>
      <c r="C174" s="46" t="s">
        <v>25</v>
      </c>
      <c r="D174" s="46" t="s">
        <v>25</v>
      </c>
      <c r="E174" s="46" t="s">
        <v>25</v>
      </c>
      <c r="F174" s="50" t="s">
        <v>25</v>
      </c>
      <c r="G174" s="51" t="s">
        <v>25</v>
      </c>
      <c r="H174" s="55" t="s">
        <v>25</v>
      </c>
      <c r="I174" s="51" t="s">
        <v>25</v>
      </c>
      <c r="J174" s="51" t="s">
        <v>25</v>
      </c>
      <c r="K174" s="51" t="s">
        <v>25</v>
      </c>
      <c r="L174" s="60">
        <v>100000000</v>
      </c>
      <c r="M174" s="60">
        <v>200000000</v>
      </c>
      <c r="N174" s="37"/>
      <c r="O174" s="37"/>
      <c r="P174" s="37"/>
      <c r="Q174" s="37"/>
      <c r="R174" s="37"/>
      <c r="S174" s="37"/>
      <c r="T174" s="37"/>
      <c r="U174" s="37"/>
      <c r="V174" s="37"/>
    </row>
    <row r="175" spans="1:22" ht="15" x14ac:dyDescent="0.25">
      <c r="A175" s="37"/>
      <c r="B175" s="37" t="s">
        <v>149</v>
      </c>
      <c r="C175" s="37" t="s">
        <v>54</v>
      </c>
      <c r="D175" s="37" t="s">
        <v>21</v>
      </c>
      <c r="E175" s="37" t="s">
        <v>7</v>
      </c>
      <c r="F175" s="48">
        <v>1</v>
      </c>
      <c r="G175" s="48" t="s">
        <v>41</v>
      </c>
      <c r="H175" s="53">
        <v>3.7490000000000001</v>
      </c>
      <c r="I175" s="48">
        <v>40</v>
      </c>
      <c r="J175" s="48" t="s">
        <v>82</v>
      </c>
      <c r="K175" s="48" t="s">
        <v>122</v>
      </c>
      <c r="L175" s="58">
        <v>129872889</v>
      </c>
      <c r="M175" s="58">
        <v>129872889</v>
      </c>
      <c r="N175" s="37"/>
      <c r="O175" s="37"/>
      <c r="P175" s="37"/>
      <c r="Q175" s="37"/>
      <c r="R175" s="37"/>
      <c r="S175" s="37"/>
      <c r="T175" s="37"/>
      <c r="U175" s="37"/>
      <c r="V175" s="37"/>
    </row>
    <row r="176" spans="1:22" ht="15" x14ac:dyDescent="0.25">
      <c r="A176" s="37"/>
      <c r="B176" s="46" t="s">
        <v>150</v>
      </c>
      <c r="C176" s="46" t="s">
        <v>25</v>
      </c>
      <c r="D176" s="46" t="s">
        <v>25</v>
      </c>
      <c r="E176" s="46" t="s">
        <v>25</v>
      </c>
      <c r="F176" s="50" t="s">
        <v>25</v>
      </c>
      <c r="G176" s="51" t="s">
        <v>25</v>
      </c>
      <c r="H176" s="55" t="s">
        <v>25</v>
      </c>
      <c r="I176" s="51" t="s">
        <v>25</v>
      </c>
      <c r="J176" s="51" t="s">
        <v>25</v>
      </c>
      <c r="K176" s="51" t="s">
        <v>25</v>
      </c>
      <c r="L176" s="60">
        <v>129872889</v>
      </c>
      <c r="M176" s="60">
        <v>129872889</v>
      </c>
      <c r="N176" s="37"/>
      <c r="O176" s="37"/>
      <c r="P176" s="37"/>
      <c r="Q176" s="37"/>
      <c r="R176" s="37"/>
      <c r="S176" s="37"/>
      <c r="T176" s="37"/>
      <c r="U176" s="37"/>
      <c r="V176" s="37"/>
    </row>
    <row r="177" spans="1:22" ht="15" x14ac:dyDescent="0.25">
      <c r="A177" s="37"/>
      <c r="B177" s="37" t="s">
        <v>151</v>
      </c>
      <c r="C177" s="37" t="s">
        <v>20</v>
      </c>
      <c r="D177" s="37" t="s">
        <v>21</v>
      </c>
      <c r="E177" s="37" t="s">
        <v>7</v>
      </c>
      <c r="F177" s="48">
        <v>1</v>
      </c>
      <c r="G177" s="48" t="s">
        <v>41</v>
      </c>
      <c r="H177" s="53">
        <v>5.7510000000000003</v>
      </c>
      <c r="I177" s="48">
        <v>40</v>
      </c>
      <c r="J177" s="48" t="s">
        <v>80</v>
      </c>
      <c r="K177" s="48" t="s">
        <v>91</v>
      </c>
      <c r="L177" s="58">
        <v>120054947</v>
      </c>
      <c r="M177" s="58">
        <v>120054947</v>
      </c>
      <c r="N177" s="37"/>
      <c r="O177" s="37"/>
      <c r="P177" s="37"/>
      <c r="Q177" s="37"/>
      <c r="R177" s="37"/>
      <c r="S177" s="37"/>
      <c r="T177" s="37"/>
      <c r="U177" s="37"/>
      <c r="V177" s="37"/>
    </row>
    <row r="178" spans="1:22" ht="15" x14ac:dyDescent="0.25">
      <c r="A178" s="37"/>
      <c r="B178" s="46" t="s">
        <v>152</v>
      </c>
      <c r="C178" s="46" t="s">
        <v>25</v>
      </c>
      <c r="D178" s="46" t="s">
        <v>25</v>
      </c>
      <c r="E178" s="46" t="s">
        <v>25</v>
      </c>
      <c r="F178" s="50" t="s">
        <v>25</v>
      </c>
      <c r="G178" s="51" t="s">
        <v>25</v>
      </c>
      <c r="H178" s="55" t="s">
        <v>25</v>
      </c>
      <c r="I178" s="51" t="s">
        <v>25</v>
      </c>
      <c r="J178" s="51" t="s">
        <v>25</v>
      </c>
      <c r="K178" s="51" t="s">
        <v>25</v>
      </c>
      <c r="L178" s="60">
        <v>120054947</v>
      </c>
      <c r="M178" s="60">
        <v>120054947</v>
      </c>
      <c r="N178" s="37"/>
      <c r="O178" s="37"/>
      <c r="P178" s="37"/>
      <c r="Q178" s="37"/>
      <c r="R178" s="37"/>
      <c r="S178" s="37"/>
      <c r="T178" s="37"/>
      <c r="U178" s="37"/>
      <c r="V178" s="37"/>
    </row>
    <row r="179" spans="1:22" ht="15" x14ac:dyDescent="0.25">
      <c r="A179" s="37"/>
      <c r="B179" s="37" t="s">
        <v>153</v>
      </c>
      <c r="C179" s="37" t="s">
        <v>64</v>
      </c>
      <c r="D179" s="37" t="s">
        <v>21</v>
      </c>
      <c r="E179" s="37" t="s">
        <v>6</v>
      </c>
      <c r="F179" s="48">
        <v>1</v>
      </c>
      <c r="G179" s="48" t="s">
        <v>28</v>
      </c>
      <c r="H179" s="53">
        <v>6</v>
      </c>
      <c r="I179" s="48">
        <v>30</v>
      </c>
      <c r="J179" s="48" t="s">
        <v>86</v>
      </c>
      <c r="K179" s="48" t="s">
        <v>87</v>
      </c>
      <c r="L179" s="58">
        <v>124404000</v>
      </c>
      <c r="M179" s="58">
        <v>70952000</v>
      </c>
      <c r="N179" s="37"/>
      <c r="O179" s="37"/>
      <c r="P179" s="37"/>
      <c r="Q179" s="37"/>
      <c r="R179" s="37"/>
      <c r="S179" s="37"/>
      <c r="T179" s="37"/>
      <c r="U179" s="37"/>
      <c r="V179" s="37"/>
    </row>
    <row r="180" spans="1:22" ht="15" x14ac:dyDescent="0.25">
      <c r="A180" s="37"/>
      <c r="B180" s="37"/>
      <c r="C180" s="37"/>
      <c r="D180" s="37"/>
      <c r="E180" s="37"/>
      <c r="F180" s="48">
        <v>2</v>
      </c>
      <c r="G180" s="48" t="s">
        <v>28</v>
      </c>
      <c r="H180" s="53">
        <v>5.5</v>
      </c>
      <c r="I180" s="48">
        <v>30</v>
      </c>
      <c r="J180" s="48" t="s">
        <v>84</v>
      </c>
      <c r="K180" s="48" t="s">
        <v>89</v>
      </c>
      <c r="L180" s="58">
        <v>90978325</v>
      </c>
      <c r="M180" s="58" t="s">
        <v>90</v>
      </c>
      <c r="N180" s="37"/>
      <c r="O180" s="37"/>
      <c r="P180" s="37"/>
      <c r="Q180" s="37"/>
      <c r="R180" s="37"/>
      <c r="S180" s="37"/>
      <c r="T180" s="37"/>
      <c r="U180" s="37"/>
      <c r="V180" s="37"/>
    </row>
    <row r="181" spans="1:22" ht="15" x14ac:dyDescent="0.25">
      <c r="A181" s="37"/>
      <c r="B181" s="37"/>
      <c r="C181" s="37"/>
      <c r="D181" s="37"/>
      <c r="E181" s="37"/>
      <c r="F181" s="48">
        <v>3</v>
      </c>
      <c r="G181" s="48" t="s">
        <v>28</v>
      </c>
      <c r="H181" s="53">
        <v>6</v>
      </c>
      <c r="I181" s="48">
        <v>30</v>
      </c>
      <c r="J181" s="48" t="s">
        <v>82</v>
      </c>
      <c r="K181" s="48" t="s">
        <v>83</v>
      </c>
      <c r="L181" s="58">
        <v>18308000</v>
      </c>
      <c r="M181" s="58">
        <v>762833</v>
      </c>
      <c r="N181" s="37"/>
      <c r="O181" s="37"/>
      <c r="P181" s="37"/>
      <c r="Q181" s="37"/>
      <c r="R181" s="37"/>
      <c r="S181" s="37"/>
      <c r="T181" s="37"/>
      <c r="U181" s="37"/>
      <c r="V181" s="37"/>
    </row>
    <row r="182" spans="1:22" ht="15" x14ac:dyDescent="0.25">
      <c r="A182" s="37"/>
      <c r="B182" s="46" t="s">
        <v>154</v>
      </c>
      <c r="C182" s="46" t="s">
        <v>25</v>
      </c>
      <c r="D182" s="46" t="s">
        <v>25</v>
      </c>
      <c r="E182" s="46" t="s">
        <v>25</v>
      </c>
      <c r="F182" s="50" t="s">
        <v>25</v>
      </c>
      <c r="G182" s="51" t="s">
        <v>25</v>
      </c>
      <c r="H182" s="55" t="s">
        <v>25</v>
      </c>
      <c r="I182" s="51" t="s">
        <v>25</v>
      </c>
      <c r="J182" s="51" t="s">
        <v>25</v>
      </c>
      <c r="K182" s="51" t="s">
        <v>25</v>
      </c>
      <c r="L182" s="60">
        <v>233690325</v>
      </c>
      <c r="M182" s="60">
        <v>71714833</v>
      </c>
      <c r="N182" s="37"/>
      <c r="O182" s="37"/>
      <c r="P182" s="37"/>
      <c r="Q182" s="37"/>
      <c r="R182" s="37"/>
      <c r="S182" s="37"/>
      <c r="T182" s="37"/>
      <c r="U182" s="37"/>
      <c r="V182" s="37"/>
    </row>
    <row r="183" spans="1:22" ht="15" x14ac:dyDescent="0.25">
      <c r="A183" s="37"/>
      <c r="B183" s="37" t="s">
        <v>155</v>
      </c>
      <c r="C183" s="37" t="s">
        <v>71</v>
      </c>
      <c r="D183" s="37" t="s">
        <v>21</v>
      </c>
      <c r="E183" s="37" t="s">
        <v>8</v>
      </c>
      <c r="F183" s="48">
        <v>1</v>
      </c>
      <c r="G183" s="48" t="s">
        <v>28</v>
      </c>
      <c r="H183" s="53">
        <v>6.8339999999999996</v>
      </c>
      <c r="I183" s="48">
        <v>50</v>
      </c>
      <c r="J183" s="48" t="s">
        <v>156</v>
      </c>
      <c r="K183" s="48" t="s">
        <v>157</v>
      </c>
      <c r="L183" s="58">
        <v>155862111</v>
      </c>
      <c r="M183" s="58">
        <v>155862111</v>
      </c>
      <c r="N183" s="37"/>
      <c r="O183" s="37"/>
      <c r="P183" s="37"/>
      <c r="Q183" s="37"/>
      <c r="R183" s="37"/>
      <c r="S183" s="37"/>
      <c r="T183" s="37"/>
      <c r="U183" s="37"/>
      <c r="V183" s="37"/>
    </row>
    <row r="184" spans="1:22" ht="15" x14ac:dyDescent="0.25">
      <c r="A184" s="37"/>
      <c r="B184" s="46" t="s">
        <v>158</v>
      </c>
      <c r="C184" s="46" t="s">
        <v>25</v>
      </c>
      <c r="D184" s="46" t="s">
        <v>25</v>
      </c>
      <c r="E184" s="46" t="s">
        <v>25</v>
      </c>
      <c r="F184" s="50" t="s">
        <v>25</v>
      </c>
      <c r="G184" s="51" t="s">
        <v>25</v>
      </c>
      <c r="H184" s="55" t="s">
        <v>25</v>
      </c>
      <c r="I184" s="51" t="s">
        <v>25</v>
      </c>
      <c r="J184" s="51" t="s">
        <v>25</v>
      </c>
      <c r="K184" s="51" t="s">
        <v>25</v>
      </c>
      <c r="L184" s="60">
        <v>155862111</v>
      </c>
      <c r="M184" s="60">
        <v>155862111</v>
      </c>
      <c r="N184" s="37"/>
      <c r="O184" s="37"/>
      <c r="P184" s="37"/>
      <c r="Q184" s="37"/>
      <c r="R184" s="37"/>
      <c r="S184" s="37"/>
      <c r="T184" s="37"/>
      <c r="U184" s="37"/>
      <c r="V184" s="37"/>
    </row>
    <row r="185" spans="1:22" ht="15" x14ac:dyDescent="0.25">
      <c r="A185" s="37"/>
      <c r="B185" s="37" t="s">
        <v>159</v>
      </c>
      <c r="C185" s="37" t="s">
        <v>50</v>
      </c>
      <c r="D185" s="37" t="s">
        <v>21</v>
      </c>
      <c r="E185" s="37" t="s">
        <v>8</v>
      </c>
      <c r="F185" s="48">
        <v>1</v>
      </c>
      <c r="G185" s="48" t="s">
        <v>28</v>
      </c>
      <c r="H185" s="53">
        <v>3.4860000000000002</v>
      </c>
      <c r="I185" s="48">
        <v>50</v>
      </c>
      <c r="J185" s="48" t="s">
        <v>160</v>
      </c>
      <c r="K185" s="48" t="s">
        <v>161</v>
      </c>
      <c r="L185" s="58">
        <v>5932669</v>
      </c>
      <c r="M185" s="58" t="s">
        <v>90</v>
      </c>
      <c r="N185" s="37"/>
      <c r="O185" s="37"/>
      <c r="P185" s="37"/>
      <c r="Q185" s="37"/>
      <c r="R185" s="37"/>
      <c r="S185" s="37"/>
      <c r="T185" s="37"/>
      <c r="U185" s="37"/>
      <c r="V185" s="37"/>
    </row>
    <row r="186" spans="1:22" ht="15" x14ac:dyDescent="0.25">
      <c r="A186" s="37"/>
      <c r="B186" s="37"/>
      <c r="C186" s="37"/>
      <c r="D186" s="37"/>
      <c r="E186" s="37"/>
      <c r="F186" s="48">
        <v>2</v>
      </c>
      <c r="G186" s="48" t="s">
        <v>27</v>
      </c>
      <c r="H186" s="53" t="s">
        <v>22</v>
      </c>
      <c r="I186" s="48" t="s">
        <v>22</v>
      </c>
      <c r="J186" s="48" t="s">
        <v>162</v>
      </c>
      <c r="K186" s="48" t="s">
        <v>157</v>
      </c>
      <c r="L186" s="58">
        <v>51366432</v>
      </c>
      <c r="M186" s="58">
        <v>51366432</v>
      </c>
      <c r="N186" s="37"/>
      <c r="O186" s="37"/>
      <c r="P186" s="37"/>
      <c r="Q186" s="37"/>
      <c r="R186" s="37"/>
      <c r="S186" s="37"/>
      <c r="T186" s="37"/>
      <c r="U186" s="37"/>
      <c r="V186" s="37"/>
    </row>
    <row r="187" spans="1:22" ht="15" x14ac:dyDescent="0.25">
      <c r="A187" s="37"/>
      <c r="B187" s="37"/>
      <c r="C187" s="37"/>
      <c r="D187" s="37"/>
      <c r="E187" s="37"/>
      <c r="F187" s="48">
        <v>3</v>
      </c>
      <c r="G187" s="48" t="s">
        <v>28</v>
      </c>
      <c r="H187" s="53">
        <v>6.88</v>
      </c>
      <c r="I187" s="48">
        <v>50</v>
      </c>
      <c r="J187" s="48" t="s">
        <v>156</v>
      </c>
      <c r="K187" s="48" t="s">
        <v>157</v>
      </c>
      <c r="L187" s="58">
        <v>28481722</v>
      </c>
      <c r="M187" s="58">
        <v>28481722</v>
      </c>
      <c r="N187" s="37"/>
      <c r="O187" s="37"/>
      <c r="P187" s="37"/>
      <c r="Q187" s="37"/>
      <c r="R187" s="37"/>
      <c r="S187" s="37"/>
      <c r="T187" s="37"/>
      <c r="U187" s="37"/>
      <c r="V187" s="37"/>
    </row>
    <row r="188" spans="1:22" ht="15" x14ac:dyDescent="0.25">
      <c r="A188" s="37"/>
      <c r="B188" s="37"/>
      <c r="C188" s="37"/>
      <c r="D188" s="37"/>
      <c r="E188" s="37"/>
      <c r="F188" s="48">
        <v>4</v>
      </c>
      <c r="G188" s="48" t="s">
        <v>28</v>
      </c>
      <c r="H188" s="53">
        <v>6.7519999999999998</v>
      </c>
      <c r="I188" s="48">
        <v>50</v>
      </c>
      <c r="J188" s="48" t="s">
        <v>156</v>
      </c>
      <c r="K188" s="48" t="s">
        <v>157</v>
      </c>
      <c r="L188" s="58">
        <v>29270273</v>
      </c>
      <c r="M188" s="58">
        <v>29270273</v>
      </c>
      <c r="N188" s="37"/>
      <c r="O188" s="37"/>
      <c r="P188" s="37"/>
      <c r="Q188" s="37"/>
      <c r="R188" s="37"/>
      <c r="S188" s="37"/>
      <c r="T188" s="37"/>
      <c r="U188" s="37"/>
      <c r="V188" s="37"/>
    </row>
    <row r="189" spans="1:22" ht="15" x14ac:dyDescent="0.25">
      <c r="A189" s="37"/>
      <c r="B189" s="37"/>
      <c r="C189" s="37"/>
      <c r="D189" s="37"/>
      <c r="E189" s="37"/>
      <c r="F189" s="48">
        <v>5</v>
      </c>
      <c r="G189" s="48" t="s">
        <v>28</v>
      </c>
      <c r="H189" s="53">
        <v>6.76</v>
      </c>
      <c r="I189" s="48">
        <v>50</v>
      </c>
      <c r="J189" s="48" t="s">
        <v>156</v>
      </c>
      <c r="K189" s="48" t="s">
        <v>157</v>
      </c>
      <c r="L189" s="58">
        <v>44813108</v>
      </c>
      <c r="M189" s="58">
        <v>44813108</v>
      </c>
      <c r="N189" s="37"/>
      <c r="O189" s="37"/>
      <c r="P189" s="37"/>
      <c r="Q189" s="37"/>
      <c r="R189" s="37"/>
      <c r="S189" s="37"/>
      <c r="T189" s="37"/>
      <c r="U189" s="37"/>
      <c r="V189" s="37"/>
    </row>
    <row r="190" spans="1:22" ht="15" x14ac:dyDescent="0.25">
      <c r="A190" s="37"/>
      <c r="B190" s="37"/>
      <c r="C190" s="37"/>
      <c r="D190" s="37"/>
      <c r="E190" s="37"/>
      <c r="F190" s="48">
        <v>6</v>
      </c>
      <c r="G190" s="48" t="s">
        <v>28</v>
      </c>
      <c r="H190" s="53">
        <v>6.7690000000000001</v>
      </c>
      <c r="I190" s="48">
        <v>50</v>
      </c>
      <c r="J190" s="48" t="s">
        <v>156</v>
      </c>
      <c r="K190" s="48" t="s">
        <v>157</v>
      </c>
      <c r="L190" s="58">
        <v>114911184</v>
      </c>
      <c r="M190" s="58">
        <v>114911184</v>
      </c>
      <c r="N190" s="37"/>
      <c r="O190" s="37"/>
      <c r="P190" s="37"/>
      <c r="Q190" s="37"/>
      <c r="R190" s="37"/>
      <c r="S190" s="37"/>
      <c r="T190" s="37"/>
      <c r="U190" s="37"/>
      <c r="V190" s="37"/>
    </row>
    <row r="191" spans="1:22" ht="15" x14ac:dyDescent="0.25">
      <c r="A191" s="37"/>
      <c r="B191" s="37"/>
      <c r="C191" s="37"/>
      <c r="D191" s="37"/>
      <c r="E191" s="37"/>
      <c r="F191" s="48">
        <v>7</v>
      </c>
      <c r="G191" s="48" t="s">
        <v>27</v>
      </c>
      <c r="H191" s="53" t="s">
        <v>22</v>
      </c>
      <c r="I191" s="48" t="s">
        <v>22</v>
      </c>
      <c r="J191" s="48" t="s">
        <v>162</v>
      </c>
      <c r="K191" s="48" t="s">
        <v>157</v>
      </c>
      <c r="L191" s="58">
        <v>37274433</v>
      </c>
      <c r="M191" s="58">
        <v>37274433</v>
      </c>
      <c r="N191" s="37"/>
      <c r="O191" s="37"/>
      <c r="P191" s="37"/>
      <c r="Q191" s="37"/>
      <c r="R191" s="37"/>
      <c r="S191" s="37"/>
      <c r="T191" s="37"/>
      <c r="U191" s="37"/>
      <c r="V191" s="37"/>
    </row>
    <row r="192" spans="1:22" ht="15" x14ac:dyDescent="0.25">
      <c r="A192" s="37"/>
      <c r="B192" s="37"/>
      <c r="C192" s="37"/>
      <c r="D192" s="37"/>
      <c r="E192" s="37"/>
      <c r="F192" s="48">
        <v>8</v>
      </c>
      <c r="G192" s="48" t="s">
        <v>28</v>
      </c>
      <c r="H192" s="53">
        <v>6.9710000000000001</v>
      </c>
      <c r="I192" s="48">
        <v>50</v>
      </c>
      <c r="J192" s="48" t="s">
        <v>156</v>
      </c>
      <c r="K192" s="48" t="s">
        <v>157</v>
      </c>
      <c r="L192" s="58">
        <v>20000000</v>
      </c>
      <c r="M192" s="58">
        <v>20000000</v>
      </c>
      <c r="N192" s="37"/>
      <c r="O192" s="37"/>
      <c r="P192" s="37"/>
      <c r="Q192" s="37"/>
      <c r="R192" s="37"/>
      <c r="S192" s="37"/>
      <c r="T192" s="37"/>
      <c r="U192" s="37"/>
      <c r="V192" s="37"/>
    </row>
    <row r="193" spans="1:22" ht="15" x14ac:dyDescent="0.25">
      <c r="A193" s="37"/>
      <c r="B193" s="37"/>
      <c r="C193" s="37"/>
      <c r="D193" s="37"/>
      <c r="E193" s="37"/>
      <c r="F193" s="48">
        <v>9</v>
      </c>
      <c r="G193" s="48" t="s">
        <v>28</v>
      </c>
      <c r="H193" s="53">
        <v>6.923</v>
      </c>
      <c r="I193" s="48">
        <v>50</v>
      </c>
      <c r="J193" s="48" t="s">
        <v>156</v>
      </c>
      <c r="K193" s="48" t="s">
        <v>157</v>
      </c>
      <c r="L193" s="58">
        <v>26204596</v>
      </c>
      <c r="M193" s="58">
        <v>26204596</v>
      </c>
      <c r="N193" s="37"/>
      <c r="O193" s="37"/>
      <c r="P193" s="37"/>
      <c r="Q193" s="37"/>
      <c r="R193" s="37"/>
      <c r="S193" s="37"/>
      <c r="T193" s="37"/>
      <c r="U193" s="37"/>
      <c r="V193" s="37"/>
    </row>
    <row r="194" spans="1:22" ht="15" x14ac:dyDescent="0.25">
      <c r="A194" s="37"/>
      <c r="B194" s="37"/>
      <c r="C194" s="37"/>
      <c r="D194" s="37"/>
      <c r="E194" s="37"/>
      <c r="F194" s="48">
        <v>10</v>
      </c>
      <c r="G194" s="48" t="s">
        <v>28</v>
      </c>
      <c r="H194" s="53">
        <v>6.9359999999999999</v>
      </c>
      <c r="I194" s="48">
        <v>50</v>
      </c>
      <c r="J194" s="48" t="s">
        <v>156</v>
      </c>
      <c r="K194" s="48" t="s">
        <v>157</v>
      </c>
      <c r="L194" s="58">
        <v>22500000</v>
      </c>
      <c r="M194" s="58">
        <v>22500000</v>
      </c>
      <c r="N194" s="37"/>
      <c r="O194" s="37"/>
      <c r="P194" s="37"/>
      <c r="Q194" s="37"/>
      <c r="R194" s="37"/>
      <c r="S194" s="37"/>
      <c r="T194" s="37"/>
      <c r="U194" s="37"/>
      <c r="V194" s="37"/>
    </row>
    <row r="195" spans="1:22" ht="15" x14ac:dyDescent="0.25">
      <c r="A195" s="37"/>
      <c r="B195" s="37"/>
      <c r="C195" s="37"/>
      <c r="D195" s="37"/>
      <c r="E195" s="37"/>
      <c r="F195" s="48">
        <v>11</v>
      </c>
      <c r="G195" s="48" t="s">
        <v>27</v>
      </c>
      <c r="H195" s="53" t="s">
        <v>22</v>
      </c>
      <c r="I195" s="48" t="s">
        <v>22</v>
      </c>
      <c r="J195" s="48" t="s">
        <v>162</v>
      </c>
      <c r="K195" s="48" t="s">
        <v>157</v>
      </c>
      <c r="L195" s="58">
        <v>46542525</v>
      </c>
      <c r="M195" s="58">
        <v>46542525</v>
      </c>
      <c r="N195" s="37"/>
      <c r="O195" s="37"/>
      <c r="P195" s="37"/>
      <c r="Q195" s="37"/>
      <c r="R195" s="37"/>
      <c r="S195" s="37"/>
      <c r="T195" s="37"/>
      <c r="U195" s="37"/>
      <c r="V195" s="37"/>
    </row>
    <row r="196" spans="1:22" ht="15" x14ac:dyDescent="0.25">
      <c r="A196" s="37"/>
      <c r="B196" s="37"/>
      <c r="C196" s="37"/>
      <c r="D196" s="37"/>
      <c r="E196" s="37"/>
      <c r="F196" s="48">
        <v>12</v>
      </c>
      <c r="G196" s="48" t="s">
        <v>28</v>
      </c>
      <c r="H196" s="53">
        <v>6.9489999999999998</v>
      </c>
      <c r="I196" s="48">
        <v>50</v>
      </c>
      <c r="J196" s="48" t="s">
        <v>156</v>
      </c>
      <c r="K196" s="48" t="s">
        <v>157</v>
      </c>
      <c r="L196" s="58">
        <v>39989478</v>
      </c>
      <c r="M196" s="58">
        <v>39989478</v>
      </c>
      <c r="N196" s="37"/>
      <c r="O196" s="37"/>
      <c r="P196" s="37"/>
      <c r="Q196" s="37"/>
      <c r="R196" s="37"/>
      <c r="S196" s="37"/>
      <c r="T196" s="37"/>
      <c r="U196" s="37"/>
      <c r="V196" s="37"/>
    </row>
    <row r="197" spans="1:22" ht="15" x14ac:dyDescent="0.25">
      <c r="A197" s="37"/>
      <c r="B197" s="37"/>
      <c r="C197" s="37"/>
      <c r="D197" s="37"/>
      <c r="E197" s="37"/>
      <c r="F197" s="48">
        <v>13</v>
      </c>
      <c r="G197" s="48" t="s">
        <v>28</v>
      </c>
      <c r="H197" s="53">
        <v>6.9329999999999998</v>
      </c>
      <c r="I197" s="48">
        <v>50</v>
      </c>
      <c r="J197" s="48" t="s">
        <v>156</v>
      </c>
      <c r="K197" s="48" t="s">
        <v>157</v>
      </c>
      <c r="L197" s="58">
        <v>18440035</v>
      </c>
      <c r="M197" s="58">
        <v>18440035</v>
      </c>
      <c r="N197" s="37"/>
      <c r="O197" s="37"/>
      <c r="P197" s="37"/>
      <c r="Q197" s="37"/>
      <c r="R197" s="37"/>
      <c r="S197" s="37"/>
      <c r="T197" s="37"/>
      <c r="U197" s="37"/>
      <c r="V197" s="37"/>
    </row>
    <row r="198" spans="1:22" ht="15" x14ac:dyDescent="0.25">
      <c r="A198" s="37"/>
      <c r="B198" s="37"/>
      <c r="C198" s="37"/>
      <c r="D198" s="37"/>
      <c r="E198" s="37"/>
      <c r="F198" s="48">
        <v>14</v>
      </c>
      <c r="G198" s="48" t="s">
        <v>28</v>
      </c>
      <c r="H198" s="53">
        <v>6.9169999999999998</v>
      </c>
      <c r="I198" s="48">
        <v>50</v>
      </c>
      <c r="J198" s="48" t="s">
        <v>156</v>
      </c>
      <c r="K198" s="48" t="s">
        <v>157</v>
      </c>
      <c r="L198" s="58">
        <v>46506863</v>
      </c>
      <c r="M198" s="58">
        <v>46506863</v>
      </c>
      <c r="N198" s="37"/>
      <c r="O198" s="37"/>
      <c r="P198" s="37"/>
      <c r="Q198" s="37"/>
      <c r="R198" s="37"/>
      <c r="S198" s="37"/>
      <c r="T198" s="37"/>
      <c r="U198" s="37"/>
      <c r="V198" s="37"/>
    </row>
    <row r="199" spans="1:22" ht="15" x14ac:dyDescent="0.25">
      <c r="A199" s="37"/>
      <c r="B199" s="37"/>
      <c r="C199" s="37"/>
      <c r="D199" s="37"/>
      <c r="E199" s="37"/>
      <c r="F199" s="48">
        <v>15</v>
      </c>
      <c r="G199" s="48" t="s">
        <v>28</v>
      </c>
      <c r="H199" s="53">
        <v>6.9580000000000002</v>
      </c>
      <c r="I199" s="48">
        <v>50</v>
      </c>
      <c r="J199" s="48" t="s">
        <v>156</v>
      </c>
      <c r="K199" s="48" t="s">
        <v>157</v>
      </c>
      <c r="L199" s="58">
        <v>32000000</v>
      </c>
      <c r="M199" s="58">
        <v>32000000</v>
      </c>
      <c r="N199" s="37"/>
      <c r="O199" s="37"/>
      <c r="P199" s="37"/>
      <c r="Q199" s="37"/>
      <c r="R199" s="37"/>
      <c r="S199" s="37"/>
      <c r="T199" s="37"/>
      <c r="U199" s="37"/>
      <c r="V199" s="37"/>
    </row>
    <row r="200" spans="1:22" ht="15" x14ac:dyDescent="0.25">
      <c r="A200" s="37"/>
      <c r="B200" s="37"/>
      <c r="C200" s="37"/>
      <c r="D200" s="37"/>
      <c r="E200" s="37"/>
      <c r="F200" s="48">
        <v>16</v>
      </c>
      <c r="G200" s="48" t="s">
        <v>28</v>
      </c>
      <c r="H200" s="53">
        <v>3.2160000000000002</v>
      </c>
      <c r="I200" s="48">
        <v>50</v>
      </c>
      <c r="J200" s="48" t="s">
        <v>160</v>
      </c>
      <c r="K200" s="48" t="s">
        <v>161</v>
      </c>
      <c r="L200" s="58">
        <v>8551657</v>
      </c>
      <c r="M200" s="58" t="s">
        <v>90</v>
      </c>
      <c r="N200" s="37"/>
      <c r="O200" s="37"/>
      <c r="P200" s="37"/>
      <c r="Q200" s="37"/>
      <c r="R200" s="37"/>
      <c r="S200" s="37"/>
      <c r="T200" s="37"/>
      <c r="U200" s="37"/>
      <c r="V200" s="37"/>
    </row>
    <row r="201" spans="1:22" ht="15" x14ac:dyDescent="0.25">
      <c r="A201" s="37"/>
      <c r="B201" s="37"/>
      <c r="C201" s="37"/>
      <c r="D201" s="37"/>
      <c r="E201" s="37"/>
      <c r="F201" s="48">
        <v>17</v>
      </c>
      <c r="G201" s="48" t="s">
        <v>28</v>
      </c>
      <c r="H201" s="53">
        <v>3.61</v>
      </c>
      <c r="I201" s="48">
        <v>50</v>
      </c>
      <c r="J201" s="48" t="s">
        <v>160</v>
      </c>
      <c r="K201" s="48" t="s">
        <v>161</v>
      </c>
      <c r="L201" s="58">
        <v>1529256</v>
      </c>
      <c r="M201" s="58" t="s">
        <v>90</v>
      </c>
      <c r="N201" s="37"/>
      <c r="O201" s="37"/>
      <c r="P201" s="37"/>
      <c r="Q201" s="37"/>
      <c r="R201" s="37"/>
      <c r="S201" s="37"/>
      <c r="T201" s="37"/>
      <c r="U201" s="37"/>
      <c r="V201" s="37"/>
    </row>
    <row r="202" spans="1:22" ht="15" x14ac:dyDescent="0.25">
      <c r="A202" s="37"/>
      <c r="B202" s="37"/>
      <c r="C202" s="37"/>
      <c r="D202" s="37"/>
      <c r="E202" s="37"/>
      <c r="F202" s="48">
        <v>18</v>
      </c>
      <c r="G202" s="48" t="s">
        <v>28</v>
      </c>
      <c r="H202" s="53">
        <v>6.8310000000000004</v>
      </c>
      <c r="I202" s="48">
        <v>50</v>
      </c>
      <c r="J202" s="48" t="s">
        <v>156</v>
      </c>
      <c r="K202" s="48" t="s">
        <v>157</v>
      </c>
      <c r="L202" s="58">
        <v>20000000</v>
      </c>
      <c r="M202" s="58">
        <v>20000000</v>
      </c>
      <c r="N202" s="37"/>
      <c r="O202" s="37"/>
      <c r="P202" s="37"/>
      <c r="Q202" s="37"/>
      <c r="R202" s="37"/>
      <c r="S202" s="37"/>
      <c r="T202" s="37"/>
      <c r="U202" s="37"/>
      <c r="V202" s="37"/>
    </row>
    <row r="203" spans="1:22" ht="15" x14ac:dyDescent="0.25">
      <c r="A203" s="37"/>
      <c r="B203" s="37"/>
      <c r="C203" s="37"/>
      <c r="D203" s="37"/>
      <c r="E203" s="37"/>
      <c r="F203" s="48">
        <v>19</v>
      </c>
      <c r="G203" s="48" t="s">
        <v>28</v>
      </c>
      <c r="H203" s="53">
        <v>7.0739999999999998</v>
      </c>
      <c r="I203" s="48">
        <v>50</v>
      </c>
      <c r="J203" s="48" t="s">
        <v>156</v>
      </c>
      <c r="K203" s="48" t="s">
        <v>157</v>
      </c>
      <c r="L203" s="58">
        <v>2295682</v>
      </c>
      <c r="M203" s="58">
        <v>2295682</v>
      </c>
      <c r="N203" s="37"/>
      <c r="O203" s="37"/>
      <c r="P203" s="37"/>
      <c r="Q203" s="37"/>
      <c r="R203" s="37"/>
      <c r="S203" s="37"/>
      <c r="T203" s="37"/>
      <c r="U203" s="37"/>
      <c r="V203" s="37"/>
    </row>
    <row r="204" spans="1:22" ht="15" x14ac:dyDescent="0.25">
      <c r="A204" s="37"/>
      <c r="B204" s="37"/>
      <c r="C204" s="37"/>
      <c r="D204" s="37"/>
      <c r="E204" s="37"/>
      <c r="F204" s="48">
        <v>20</v>
      </c>
      <c r="G204" s="48" t="s">
        <v>28</v>
      </c>
      <c r="H204" s="53">
        <v>6.8940000000000001</v>
      </c>
      <c r="I204" s="48">
        <v>50</v>
      </c>
      <c r="J204" s="48" t="s">
        <v>156</v>
      </c>
      <c r="K204" s="48" t="s">
        <v>157</v>
      </c>
      <c r="L204" s="58">
        <v>14000000</v>
      </c>
      <c r="M204" s="58">
        <v>14000000</v>
      </c>
      <c r="N204" s="37"/>
      <c r="O204" s="37"/>
      <c r="P204" s="37"/>
      <c r="Q204" s="37"/>
      <c r="R204" s="37"/>
      <c r="S204" s="37"/>
      <c r="T204" s="37"/>
      <c r="U204" s="37"/>
      <c r="V204" s="37"/>
    </row>
    <row r="205" spans="1:22" ht="15" x14ac:dyDescent="0.25">
      <c r="A205" s="37"/>
      <c r="B205" s="37"/>
      <c r="C205" s="37"/>
      <c r="D205" s="37"/>
      <c r="E205" s="37"/>
      <c r="F205" s="48">
        <v>21</v>
      </c>
      <c r="G205" s="48" t="s">
        <v>28</v>
      </c>
      <c r="H205" s="53">
        <v>6.8940000000000001</v>
      </c>
      <c r="I205" s="48">
        <v>50</v>
      </c>
      <c r="J205" s="48" t="s">
        <v>156</v>
      </c>
      <c r="K205" s="48" t="s">
        <v>157</v>
      </c>
      <c r="L205" s="58">
        <v>30000000</v>
      </c>
      <c r="M205" s="58">
        <v>30000000</v>
      </c>
      <c r="N205" s="37"/>
      <c r="O205" s="37"/>
      <c r="P205" s="37"/>
      <c r="Q205" s="37"/>
      <c r="R205" s="37"/>
      <c r="S205" s="37"/>
      <c r="T205" s="37"/>
      <c r="U205" s="37"/>
      <c r="V205" s="37"/>
    </row>
    <row r="206" spans="1:22" ht="15" x14ac:dyDescent="0.25">
      <c r="A206" s="37"/>
      <c r="B206" s="46" t="s">
        <v>163</v>
      </c>
      <c r="C206" s="46" t="s">
        <v>25</v>
      </c>
      <c r="D206" s="46" t="s">
        <v>25</v>
      </c>
      <c r="E206" s="46" t="s">
        <v>25</v>
      </c>
      <c r="F206" s="50" t="s">
        <v>25</v>
      </c>
      <c r="G206" s="51" t="s">
        <v>25</v>
      </c>
      <c r="H206" s="55" t="s">
        <v>25</v>
      </c>
      <c r="I206" s="51" t="s">
        <v>25</v>
      </c>
      <c r="J206" s="51" t="s">
        <v>25</v>
      </c>
      <c r="K206" s="51" t="s">
        <v>25</v>
      </c>
      <c r="L206" s="60">
        <v>640609913</v>
      </c>
      <c r="M206" s="60">
        <v>624596331</v>
      </c>
      <c r="N206" s="37"/>
      <c r="O206" s="37"/>
      <c r="P206" s="37"/>
      <c r="Q206" s="37"/>
      <c r="R206" s="37"/>
      <c r="S206" s="37"/>
      <c r="T206" s="37"/>
      <c r="U206" s="37"/>
      <c r="V206" s="37"/>
    </row>
    <row r="207" spans="1:22" ht="15.75" thickBot="1" x14ac:dyDescent="0.3">
      <c r="A207" s="37"/>
      <c r="B207" s="47" t="s">
        <v>9</v>
      </c>
      <c r="C207" s="47" t="s">
        <v>25</v>
      </c>
      <c r="D207" s="47" t="s">
        <v>25</v>
      </c>
      <c r="E207" s="47" t="s">
        <v>25</v>
      </c>
      <c r="F207" s="52" t="s">
        <v>25</v>
      </c>
      <c r="G207" s="52" t="s">
        <v>25</v>
      </c>
      <c r="H207" s="56" t="s">
        <v>25</v>
      </c>
      <c r="I207" s="52" t="s">
        <v>25</v>
      </c>
      <c r="J207" s="52" t="s">
        <v>25</v>
      </c>
      <c r="K207" s="52" t="s">
        <v>25</v>
      </c>
      <c r="L207" s="61">
        <v>16402996482</v>
      </c>
      <c r="M207" s="61">
        <v>17195638983</v>
      </c>
      <c r="N207" s="37"/>
      <c r="O207" s="37"/>
      <c r="P207" s="37"/>
      <c r="Q207" s="37"/>
      <c r="R207" s="37"/>
      <c r="S207" s="37"/>
      <c r="T207" s="37"/>
      <c r="U207" s="37"/>
      <c r="V207" s="37"/>
    </row>
    <row r="208" spans="1:22" ht="15" x14ac:dyDescent="0.25">
      <c r="A208" s="37"/>
      <c r="B208" s="37" t="s">
        <v>75</v>
      </c>
      <c r="C208" s="37"/>
      <c r="D208" s="37"/>
      <c r="E208" s="37"/>
      <c r="F208" s="48"/>
      <c r="G208" s="48"/>
      <c r="H208" s="53"/>
      <c r="I208" s="48"/>
      <c r="J208" s="48"/>
      <c r="K208" s="48"/>
      <c r="L208" s="58"/>
      <c r="M208" s="58"/>
      <c r="N208" s="37"/>
      <c r="O208" s="37"/>
      <c r="P208" s="37"/>
      <c r="Q208" s="37"/>
      <c r="R208" s="37"/>
      <c r="S208" s="37"/>
      <c r="T208" s="37"/>
      <c r="U208" s="37"/>
      <c r="V208" s="37"/>
    </row>
    <row r="209" spans="1:22" ht="15" x14ac:dyDescent="0.25">
      <c r="A209" s="37"/>
      <c r="B209" s="37"/>
      <c r="C209" s="37"/>
      <c r="D209" s="37"/>
      <c r="E209" s="37"/>
      <c r="F209" s="48"/>
      <c r="G209" s="48"/>
      <c r="H209" s="53"/>
      <c r="I209" s="48"/>
      <c r="J209" s="48"/>
      <c r="K209" s="48"/>
      <c r="L209" s="58"/>
      <c r="M209" s="58"/>
      <c r="N209" s="37"/>
      <c r="O209" s="37"/>
      <c r="P209" s="37"/>
      <c r="Q209" s="37"/>
      <c r="R209" s="37"/>
      <c r="S209" s="37"/>
      <c r="T209" s="37"/>
      <c r="U209" s="37"/>
      <c r="V209" s="37"/>
    </row>
    <row r="210" spans="1:22" ht="15" x14ac:dyDescent="0.25">
      <c r="A210" s="37"/>
      <c r="B210" s="37"/>
      <c r="C210" s="37"/>
      <c r="D210" s="37"/>
      <c r="E210" s="37"/>
      <c r="F210" s="48"/>
      <c r="G210" s="48"/>
      <c r="H210" s="53"/>
      <c r="I210" s="48"/>
      <c r="J210" s="48"/>
      <c r="K210" s="48"/>
      <c r="L210" s="58"/>
      <c r="M210" s="58"/>
      <c r="N210" s="37"/>
      <c r="O210" s="37"/>
      <c r="P210" s="37"/>
      <c r="Q210" s="37"/>
      <c r="R210" s="37"/>
      <c r="S210" s="37"/>
      <c r="T210" s="37"/>
      <c r="U210" s="37"/>
      <c r="V210" s="37"/>
    </row>
    <row r="211" spans="1:22" ht="15" x14ac:dyDescent="0.25">
      <c r="A211" s="37"/>
      <c r="B211" s="37"/>
      <c r="C211" s="37"/>
      <c r="D211" s="37"/>
      <c r="E211" s="37"/>
      <c r="F211" s="48"/>
      <c r="G211" s="48"/>
      <c r="H211" s="53"/>
      <c r="I211" s="48"/>
      <c r="J211" s="48"/>
      <c r="K211" s="48"/>
      <c r="L211" s="58"/>
      <c r="M211" s="58"/>
      <c r="N211" s="37"/>
      <c r="O211" s="37"/>
      <c r="P211" s="37"/>
      <c r="Q211" s="37"/>
      <c r="R211" s="37"/>
      <c r="S211" s="37"/>
      <c r="T211" s="37"/>
      <c r="U211" s="37"/>
      <c r="V211" s="37"/>
    </row>
    <row r="212" spans="1:22" ht="15" x14ac:dyDescent="0.25">
      <c r="A212" s="37"/>
      <c r="B212" s="37"/>
      <c r="C212" s="37"/>
      <c r="D212" s="37"/>
      <c r="E212" s="37"/>
      <c r="F212" s="48"/>
      <c r="G212" s="48"/>
      <c r="H212" s="53"/>
      <c r="I212" s="48"/>
      <c r="J212" s="48"/>
      <c r="K212" s="48"/>
      <c r="L212" s="58"/>
      <c r="M212" s="58"/>
      <c r="N212" s="37"/>
      <c r="O212" s="37"/>
      <c r="P212" s="37"/>
      <c r="Q212" s="37"/>
      <c r="R212" s="37"/>
      <c r="S212" s="37"/>
      <c r="T212" s="37"/>
      <c r="U212" s="37"/>
      <c r="V212" s="37"/>
    </row>
    <row r="213" spans="1:22" ht="15" x14ac:dyDescent="0.25">
      <c r="A213" s="37"/>
      <c r="B213" s="37"/>
      <c r="C213" s="37"/>
      <c r="D213" s="37"/>
      <c r="E213" s="37"/>
      <c r="F213" s="48"/>
      <c r="G213" s="48"/>
      <c r="H213" s="53"/>
      <c r="I213" s="48"/>
      <c r="J213" s="48"/>
      <c r="K213" s="48"/>
      <c r="L213" s="58"/>
      <c r="M213" s="58"/>
      <c r="N213" s="37"/>
      <c r="O213" s="37"/>
      <c r="P213" s="37"/>
      <c r="Q213" s="37"/>
      <c r="R213" s="37"/>
      <c r="S213" s="37"/>
      <c r="T213" s="37"/>
      <c r="U213" s="37"/>
      <c r="V213" s="37"/>
    </row>
    <row r="214" spans="1:22" ht="15" x14ac:dyDescent="0.25">
      <c r="A214" s="37"/>
      <c r="B214" s="37"/>
      <c r="C214" s="37"/>
      <c r="D214" s="37"/>
      <c r="E214" s="37"/>
      <c r="F214" s="48"/>
      <c r="G214" s="48"/>
      <c r="H214" s="53"/>
      <c r="I214" s="48"/>
      <c r="J214" s="48"/>
      <c r="K214" s="48"/>
      <c r="L214" s="58"/>
      <c r="M214" s="58"/>
      <c r="N214" s="37"/>
      <c r="O214" s="37"/>
      <c r="P214" s="37"/>
      <c r="Q214" s="37"/>
      <c r="R214" s="37"/>
      <c r="S214" s="37"/>
      <c r="T214" s="37"/>
      <c r="U214" s="37"/>
      <c r="V214" s="37"/>
    </row>
    <row r="215" spans="1:22" ht="15" x14ac:dyDescent="0.25">
      <c r="A215" s="37"/>
      <c r="B215" s="37"/>
      <c r="C215" s="37"/>
      <c r="D215" s="37"/>
      <c r="E215" s="37"/>
      <c r="F215" s="48"/>
      <c r="G215" s="48"/>
      <c r="H215" s="53"/>
      <c r="I215" s="48"/>
      <c r="J215" s="48"/>
      <c r="K215" s="48"/>
      <c r="L215" s="58"/>
      <c r="M215" s="58"/>
      <c r="N215" s="37"/>
      <c r="O215" s="37"/>
      <c r="P215" s="37"/>
      <c r="Q215" s="37"/>
      <c r="R215" s="37"/>
      <c r="S215" s="37"/>
      <c r="T215" s="37"/>
      <c r="U215" s="37"/>
      <c r="V215" s="37"/>
    </row>
    <row r="216" spans="1:22" ht="15" x14ac:dyDescent="0.25">
      <c r="A216" s="37"/>
      <c r="B216" s="37"/>
      <c r="C216" s="37"/>
      <c r="D216" s="37"/>
      <c r="E216" s="37"/>
      <c r="F216" s="48"/>
      <c r="G216" s="48"/>
      <c r="H216" s="53"/>
      <c r="I216" s="48"/>
      <c r="J216" s="48"/>
      <c r="K216" s="48"/>
      <c r="L216" s="58"/>
      <c r="M216" s="58"/>
      <c r="N216" s="37"/>
      <c r="O216" s="37"/>
      <c r="P216" s="37"/>
      <c r="Q216" s="37"/>
      <c r="R216" s="37"/>
      <c r="S216" s="37"/>
      <c r="T216" s="37"/>
      <c r="U216" s="37"/>
      <c r="V216" s="37"/>
    </row>
    <row r="217" spans="1:22" ht="15" x14ac:dyDescent="0.25">
      <c r="A217" s="37"/>
      <c r="B217" s="37"/>
      <c r="C217" s="37"/>
      <c r="D217" s="37"/>
      <c r="E217" s="37"/>
      <c r="F217" s="48"/>
      <c r="G217" s="48"/>
      <c r="H217" s="53"/>
      <c r="I217" s="48"/>
      <c r="J217" s="48"/>
      <c r="K217" s="48"/>
      <c r="L217" s="58"/>
      <c r="M217" s="58"/>
      <c r="N217" s="37"/>
      <c r="O217" s="37"/>
      <c r="P217" s="37"/>
      <c r="Q217" s="37"/>
      <c r="R217" s="37"/>
      <c r="S217" s="37"/>
      <c r="T217" s="37"/>
      <c r="U217" s="37"/>
      <c r="V217" s="37"/>
    </row>
    <row r="218" spans="1:22" ht="15" x14ac:dyDescent="0.25">
      <c r="A218" s="37"/>
      <c r="B218" s="37"/>
      <c r="C218" s="37"/>
      <c r="D218" s="37"/>
      <c r="E218" s="37"/>
      <c r="F218" s="48"/>
      <c r="G218" s="48"/>
      <c r="H218" s="53"/>
      <c r="I218" s="48"/>
      <c r="J218" s="48"/>
      <c r="K218" s="48"/>
      <c r="L218" s="58"/>
      <c r="M218" s="58"/>
      <c r="N218" s="37"/>
      <c r="O218" s="37"/>
      <c r="P218" s="37"/>
      <c r="Q218" s="37"/>
      <c r="R218" s="37"/>
      <c r="S218" s="37"/>
      <c r="T218" s="37"/>
      <c r="U218" s="37"/>
      <c r="V218" s="37"/>
    </row>
    <row r="219" spans="1:22" ht="15" x14ac:dyDescent="0.25">
      <c r="A219" s="37"/>
      <c r="B219" s="37"/>
      <c r="C219" s="37"/>
      <c r="D219" s="37"/>
      <c r="E219" s="37"/>
      <c r="F219" s="48"/>
      <c r="G219" s="48"/>
      <c r="H219" s="53"/>
      <c r="I219" s="48"/>
      <c r="J219" s="48"/>
      <c r="K219" s="48"/>
      <c r="L219" s="58"/>
      <c r="M219" s="58"/>
      <c r="N219" s="37"/>
      <c r="O219" s="37"/>
      <c r="P219" s="37"/>
      <c r="Q219" s="37"/>
      <c r="R219" s="37"/>
      <c r="S219" s="37"/>
      <c r="T219" s="37"/>
      <c r="U219" s="37"/>
      <c r="V219" s="37"/>
    </row>
    <row r="220" spans="1:22" ht="15" x14ac:dyDescent="0.25">
      <c r="A220" s="37"/>
      <c r="B220" s="37"/>
      <c r="C220" s="37"/>
      <c r="D220" s="37"/>
      <c r="E220" s="37"/>
      <c r="F220" s="48"/>
      <c r="G220" s="48"/>
      <c r="H220" s="53"/>
      <c r="I220" s="48"/>
      <c r="J220" s="48"/>
      <c r="K220" s="48"/>
      <c r="L220" s="58"/>
      <c r="M220" s="58"/>
      <c r="N220" s="37"/>
      <c r="O220" s="37"/>
      <c r="P220" s="37"/>
      <c r="Q220" s="37"/>
      <c r="R220" s="37"/>
      <c r="S220" s="37"/>
      <c r="T220" s="37"/>
      <c r="U220" s="37"/>
      <c r="V220" s="37"/>
    </row>
    <row r="221" spans="1:22" ht="15" x14ac:dyDescent="0.25">
      <c r="A221" s="37"/>
      <c r="B221" s="37"/>
      <c r="C221" s="37"/>
      <c r="D221" s="37"/>
      <c r="E221" s="37"/>
      <c r="F221" s="48"/>
      <c r="G221" s="48"/>
      <c r="H221" s="53"/>
      <c r="I221" s="48"/>
      <c r="J221" s="48"/>
      <c r="K221" s="48"/>
      <c r="L221" s="58"/>
      <c r="M221" s="58"/>
      <c r="N221" s="37"/>
      <c r="O221" s="37"/>
      <c r="P221" s="37"/>
      <c r="Q221" s="37"/>
      <c r="R221" s="37"/>
      <c r="S221" s="37"/>
      <c r="T221" s="37"/>
      <c r="U221" s="37"/>
      <c r="V221" s="37"/>
    </row>
    <row r="222" spans="1:22" ht="15" x14ac:dyDescent="0.25">
      <c r="A222" s="37"/>
      <c r="B222" s="37"/>
      <c r="C222" s="37"/>
      <c r="D222" s="37"/>
      <c r="E222" s="37"/>
      <c r="F222" s="48"/>
      <c r="G222" s="48"/>
      <c r="H222" s="53"/>
      <c r="I222" s="48"/>
      <c r="J222" s="48"/>
      <c r="K222" s="48"/>
      <c r="L222" s="58"/>
      <c r="M222" s="58"/>
      <c r="N222" s="37"/>
      <c r="O222" s="37"/>
      <c r="P222" s="37"/>
      <c r="Q222" s="37"/>
      <c r="R222" s="37"/>
      <c r="S222" s="37"/>
      <c r="T222" s="37"/>
      <c r="U222" s="37"/>
      <c r="V222" s="37"/>
    </row>
    <row r="223" spans="1:22" ht="15" x14ac:dyDescent="0.25">
      <c r="A223" s="37"/>
      <c r="B223" s="37"/>
      <c r="C223" s="37"/>
      <c r="D223" s="37"/>
      <c r="E223" s="37"/>
      <c r="F223" s="48"/>
      <c r="G223" s="48"/>
      <c r="H223" s="53"/>
      <c r="I223" s="48"/>
      <c r="J223" s="48"/>
      <c r="K223" s="48"/>
      <c r="L223" s="58"/>
      <c r="M223" s="58"/>
      <c r="N223" s="37"/>
      <c r="O223" s="37"/>
      <c r="P223" s="37"/>
      <c r="Q223" s="37"/>
      <c r="R223" s="37"/>
      <c r="S223" s="37"/>
      <c r="T223" s="37"/>
      <c r="U223" s="37"/>
      <c r="V223" s="37"/>
    </row>
    <row r="224" spans="1:22" ht="15" x14ac:dyDescent="0.25">
      <c r="A224" s="37"/>
      <c r="B224" s="37"/>
      <c r="C224" s="37"/>
      <c r="D224" s="37"/>
      <c r="E224" s="37"/>
      <c r="F224" s="48"/>
      <c r="G224" s="48"/>
      <c r="H224" s="53"/>
      <c r="I224" s="48"/>
      <c r="J224" s="48"/>
      <c r="K224" s="48"/>
      <c r="L224" s="58"/>
      <c r="M224" s="58"/>
      <c r="N224" s="37"/>
      <c r="O224" s="37"/>
      <c r="P224" s="37"/>
      <c r="Q224" s="37"/>
      <c r="R224" s="37"/>
      <c r="S224" s="37"/>
      <c r="T224" s="37"/>
      <c r="U224" s="37"/>
      <c r="V224" s="37"/>
    </row>
    <row r="225" spans="1:22" ht="15" x14ac:dyDescent="0.25">
      <c r="A225" s="37"/>
      <c r="B225" s="37"/>
      <c r="C225" s="37"/>
      <c r="D225" s="37"/>
      <c r="E225" s="37"/>
      <c r="F225" s="48"/>
      <c r="G225" s="48"/>
      <c r="H225" s="53"/>
      <c r="I225" s="48"/>
      <c r="J225" s="48"/>
      <c r="K225" s="48"/>
      <c r="L225" s="58"/>
      <c r="M225" s="58"/>
      <c r="N225" s="37"/>
      <c r="O225" s="37"/>
      <c r="P225" s="37"/>
      <c r="Q225" s="37"/>
      <c r="R225" s="37"/>
      <c r="S225" s="37"/>
      <c r="T225" s="37"/>
      <c r="U225" s="37"/>
      <c r="V225" s="37"/>
    </row>
    <row r="226" spans="1:22" ht="15" x14ac:dyDescent="0.25">
      <c r="A226" s="37"/>
      <c r="B226" s="37"/>
      <c r="C226" s="37"/>
      <c r="D226" s="37"/>
      <c r="E226" s="37"/>
      <c r="F226" s="48"/>
      <c r="G226" s="48"/>
      <c r="H226" s="53"/>
      <c r="I226" s="48"/>
      <c r="J226" s="48"/>
      <c r="K226" s="48"/>
      <c r="L226" s="58"/>
      <c r="M226" s="58"/>
      <c r="N226" s="37"/>
      <c r="O226" s="37"/>
      <c r="P226" s="37"/>
      <c r="Q226" s="37"/>
      <c r="R226" s="37"/>
      <c r="S226" s="37"/>
      <c r="T226" s="37"/>
      <c r="U226" s="37"/>
      <c r="V226" s="37"/>
    </row>
    <row r="227" spans="1:22" ht="15" x14ac:dyDescent="0.25">
      <c r="A227" s="37"/>
      <c r="B227" s="37"/>
      <c r="C227" s="37"/>
      <c r="D227" s="37"/>
      <c r="E227" s="37"/>
      <c r="F227" s="48"/>
      <c r="G227" s="48"/>
      <c r="H227" s="53"/>
      <c r="I227" s="48"/>
      <c r="J227" s="48"/>
      <c r="K227" s="48"/>
      <c r="L227" s="58"/>
      <c r="M227" s="58"/>
      <c r="N227" s="37"/>
      <c r="O227" s="37"/>
      <c r="P227" s="37"/>
      <c r="Q227" s="37"/>
      <c r="R227" s="37"/>
      <c r="S227" s="37"/>
      <c r="T227" s="37"/>
      <c r="U227" s="37"/>
      <c r="V227" s="37"/>
    </row>
    <row r="228" spans="1:22" ht="15" x14ac:dyDescent="0.25">
      <c r="A228" s="37"/>
      <c r="B228" s="37"/>
      <c r="C228" s="37"/>
      <c r="D228" s="37"/>
      <c r="E228" s="37"/>
      <c r="F228" s="48"/>
      <c r="G228" s="48"/>
      <c r="H228" s="53"/>
      <c r="I228" s="48"/>
      <c r="J228" s="48"/>
      <c r="K228" s="48"/>
      <c r="L228" s="58"/>
      <c r="M228" s="58"/>
      <c r="N228" s="37"/>
      <c r="O228" s="37"/>
      <c r="P228" s="37"/>
      <c r="Q228" s="37"/>
      <c r="R228" s="37"/>
      <c r="S228" s="37"/>
      <c r="T228" s="37"/>
      <c r="U228" s="37"/>
      <c r="V228" s="37"/>
    </row>
    <row r="229" spans="1:22" ht="15" x14ac:dyDescent="0.25">
      <c r="A229" s="37"/>
      <c r="B229" s="37"/>
      <c r="C229" s="37"/>
      <c r="D229" s="37"/>
      <c r="E229" s="37"/>
      <c r="F229" s="48"/>
      <c r="G229" s="48"/>
      <c r="H229" s="53"/>
      <c r="I229" s="48"/>
      <c r="J229" s="48"/>
      <c r="K229" s="48"/>
      <c r="L229" s="58"/>
      <c r="M229" s="58"/>
      <c r="N229" s="37"/>
      <c r="O229" s="37"/>
      <c r="P229" s="37"/>
      <c r="Q229" s="37"/>
      <c r="R229" s="37"/>
      <c r="S229" s="37"/>
      <c r="T229" s="37"/>
      <c r="U229" s="37"/>
      <c r="V229" s="37"/>
    </row>
    <row r="230" spans="1:22" ht="15" x14ac:dyDescent="0.25">
      <c r="A230" s="37"/>
      <c r="B230" s="37"/>
      <c r="C230" s="37"/>
      <c r="D230" s="37"/>
      <c r="E230" s="37"/>
      <c r="F230" s="48"/>
      <c r="G230" s="48"/>
      <c r="H230" s="53"/>
      <c r="I230" s="48"/>
      <c r="J230" s="48"/>
      <c r="K230" s="48"/>
      <c r="L230" s="58"/>
      <c r="M230" s="58"/>
      <c r="N230" s="37"/>
      <c r="O230" s="37"/>
      <c r="P230" s="37"/>
      <c r="Q230" s="37"/>
      <c r="R230" s="37"/>
      <c r="S230" s="37"/>
      <c r="T230" s="37"/>
      <c r="U230" s="37"/>
      <c r="V230" s="37"/>
    </row>
    <row r="231" spans="1:22" ht="15" x14ac:dyDescent="0.25">
      <c r="A231" s="37"/>
      <c r="B231" s="37"/>
      <c r="C231" s="37"/>
      <c r="D231" s="37"/>
      <c r="E231" s="37"/>
      <c r="F231" s="48"/>
      <c r="G231" s="48"/>
      <c r="H231" s="53"/>
      <c r="I231" s="48"/>
      <c r="J231" s="48"/>
      <c r="K231" s="48"/>
      <c r="L231" s="58"/>
      <c r="M231" s="58"/>
      <c r="N231" s="37"/>
      <c r="O231" s="37"/>
      <c r="P231" s="37"/>
      <c r="Q231" s="37"/>
      <c r="R231" s="37"/>
      <c r="S231" s="37"/>
      <c r="T231" s="37"/>
      <c r="U231" s="37"/>
      <c r="V231" s="37"/>
    </row>
    <row r="232" spans="1:22" ht="15" x14ac:dyDescent="0.25">
      <c r="A232" s="37"/>
      <c r="B232" s="37"/>
      <c r="C232" s="37"/>
      <c r="D232" s="37"/>
      <c r="E232" s="37"/>
      <c r="F232" s="48"/>
      <c r="G232" s="48"/>
      <c r="H232" s="53"/>
      <c r="I232" s="48"/>
      <c r="J232" s="48"/>
      <c r="K232" s="48"/>
      <c r="L232" s="58"/>
      <c r="M232" s="58"/>
      <c r="N232" s="37"/>
      <c r="O232" s="37"/>
      <c r="P232" s="37"/>
      <c r="Q232" s="37"/>
      <c r="R232" s="37"/>
      <c r="S232" s="37"/>
      <c r="T232" s="37"/>
      <c r="U232" s="37"/>
      <c r="V232" s="37"/>
    </row>
  </sheetData>
  <mergeCells count="2">
    <mergeCell ref="B1:I1"/>
    <mergeCell ref="G6:J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AH894"/>
  <sheetViews>
    <sheetView showGridLines="0" workbookViewId="0">
      <pane xSplit="5" topLeftCell="F1" activePane="topRight" state="frozen"/>
      <selection pane="topRight" activeCell="G2" sqref="G2"/>
    </sheetView>
  </sheetViews>
  <sheetFormatPr defaultColWidth="12.5703125" defaultRowHeight="15.75" customHeight="1" x14ac:dyDescent="0.2"/>
  <cols>
    <col min="1" max="1" width="7.42578125" customWidth="1"/>
    <col min="2" max="2" width="11.42578125" customWidth="1"/>
    <col min="3" max="4" width="7.42578125" customWidth="1"/>
    <col min="5" max="5" width="14.140625" customWidth="1"/>
    <col min="6" max="6" width="15.42578125" customWidth="1"/>
    <col min="7" max="7" width="17.7109375" customWidth="1"/>
    <col min="8" max="8" width="18.28515625" customWidth="1"/>
    <col min="9" max="9" width="17.28515625" customWidth="1"/>
    <col min="10" max="10" width="17.140625" customWidth="1"/>
    <col min="11" max="11" width="16.28515625" customWidth="1"/>
    <col min="12" max="12" width="16.7109375" customWidth="1"/>
    <col min="13" max="14" width="15.42578125" customWidth="1"/>
    <col min="15" max="15" width="15.42578125" hidden="1" customWidth="1"/>
    <col min="16" max="20" width="15.42578125" customWidth="1"/>
    <col min="21" max="22" width="15.42578125" hidden="1" customWidth="1"/>
    <col min="23" max="25" width="15.42578125" customWidth="1"/>
    <col min="26" max="26" width="15.42578125" hidden="1" customWidth="1"/>
    <col min="27" max="31" width="15.42578125" customWidth="1"/>
    <col min="32" max="32" width="34.85546875" customWidth="1"/>
    <col min="33" max="34" width="14" customWidth="1"/>
  </cols>
  <sheetData>
    <row r="1" spans="1:34" ht="15.75" customHeight="1" x14ac:dyDescent="0.2">
      <c r="A1" s="13" t="s">
        <v>164</v>
      </c>
      <c r="B1" s="3"/>
      <c r="C1" s="4"/>
      <c r="D1" s="5"/>
      <c r="E1" s="29" t="s">
        <v>165</v>
      </c>
      <c r="F1" s="6"/>
      <c r="G1" s="22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ht="15.75" customHeight="1" x14ac:dyDescent="0.2">
      <c r="A2" s="13" t="s">
        <v>166</v>
      </c>
      <c r="B2" s="3"/>
      <c r="C2" s="4"/>
      <c r="D2" s="7"/>
      <c r="E2" s="29" t="s">
        <v>167</v>
      </c>
      <c r="F2" s="104"/>
      <c r="G2" s="99"/>
      <c r="H2" s="8"/>
      <c r="I2" s="9" t="s">
        <v>168</v>
      </c>
      <c r="J2" s="10" t="s">
        <v>168</v>
      </c>
      <c r="K2" s="10"/>
      <c r="L2" s="11" t="s">
        <v>169</v>
      </c>
      <c r="M2" s="105" t="s">
        <v>170</v>
      </c>
      <c r="N2" s="96"/>
      <c r="O2" s="10"/>
      <c r="P2" s="10"/>
      <c r="Q2" s="10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ht="15.75" customHeight="1" x14ac:dyDescent="0.2">
      <c r="A3" s="13" t="s">
        <v>171</v>
      </c>
      <c r="B3" s="3"/>
      <c r="C3" s="4"/>
      <c r="D3" s="5"/>
      <c r="E3" s="29" t="s">
        <v>172</v>
      </c>
      <c r="F3" s="98"/>
      <c r="G3" s="99"/>
      <c r="H3" s="8"/>
      <c r="I3" s="30"/>
      <c r="J3" s="10" t="s">
        <v>173</v>
      </c>
      <c r="K3" s="10"/>
      <c r="L3" s="12" t="s">
        <v>174</v>
      </c>
      <c r="M3" s="97" t="s">
        <v>175</v>
      </c>
      <c r="N3" s="96"/>
      <c r="O3" s="10"/>
      <c r="P3" s="10"/>
      <c r="Q3" s="10"/>
      <c r="R3" s="10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ht="15.75" customHeight="1" x14ac:dyDescent="0.2">
      <c r="A4" s="13"/>
      <c r="B4" s="95"/>
      <c r="C4" s="96"/>
      <c r="D4" s="5"/>
      <c r="E4" s="29" t="s">
        <v>176</v>
      </c>
      <c r="F4" s="24"/>
      <c r="G4" s="25"/>
      <c r="H4" s="8"/>
      <c r="I4" s="31"/>
      <c r="J4" s="10" t="s">
        <v>177</v>
      </c>
      <c r="K4" s="10"/>
      <c r="L4" s="14" t="s">
        <v>178</v>
      </c>
      <c r="M4" s="97" t="s">
        <v>179</v>
      </c>
      <c r="N4" s="96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15.75" customHeight="1" x14ac:dyDescent="0.2">
      <c r="A5" s="13"/>
      <c r="B5" s="5"/>
      <c r="C5" s="5"/>
      <c r="D5" s="5"/>
      <c r="E5" s="29" t="s">
        <v>180</v>
      </c>
      <c r="F5" s="98"/>
      <c r="G5" s="99"/>
      <c r="H5" s="8"/>
      <c r="I5" s="15" t="s">
        <v>181</v>
      </c>
      <c r="J5" s="10" t="s">
        <v>182</v>
      </c>
      <c r="K5" s="10"/>
      <c r="L5" s="26" t="s">
        <v>183</v>
      </c>
      <c r="M5" s="28" t="s">
        <v>184</v>
      </c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 ht="15.75" customHeight="1" x14ac:dyDescent="0.2">
      <c r="A6" s="8"/>
      <c r="B6" s="8"/>
      <c r="C6" s="5"/>
      <c r="D6" s="5"/>
      <c r="E6" s="8"/>
      <c r="F6" s="8"/>
      <c r="G6" s="8"/>
      <c r="H6" s="8"/>
      <c r="I6" s="8"/>
      <c r="J6" s="8"/>
      <c r="K6" s="8"/>
      <c r="L6" s="8"/>
      <c r="M6" s="8"/>
      <c r="N6" s="8"/>
      <c r="O6" s="16" t="s">
        <v>185</v>
      </c>
      <c r="P6" s="8"/>
      <c r="Q6" s="8"/>
      <c r="R6" s="8"/>
      <c r="S6" s="8"/>
      <c r="T6" s="17"/>
      <c r="U6" s="16" t="s">
        <v>186</v>
      </c>
      <c r="V6" s="16" t="s">
        <v>187</v>
      </c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15.75" customHeight="1" x14ac:dyDescent="0.2">
      <c r="A7" s="18"/>
      <c r="B7" s="18"/>
      <c r="C7" s="18"/>
      <c r="D7" s="18"/>
      <c r="E7" s="32" t="e">
        <f>#REF!&amp;" ("&amp;#REF!&amp;")"</f>
        <v>#REF!</v>
      </c>
      <c r="F7" s="19" t="s">
        <v>188</v>
      </c>
      <c r="G7" s="19" t="s">
        <v>189</v>
      </c>
      <c r="H7" s="19" t="s">
        <v>190</v>
      </c>
      <c r="I7" s="19" t="s">
        <v>191</v>
      </c>
      <c r="J7" s="19" t="s">
        <v>192</v>
      </c>
      <c r="K7" s="19" t="s">
        <v>193</v>
      </c>
      <c r="L7" s="19" t="s">
        <v>194</v>
      </c>
      <c r="M7" s="19" t="s">
        <v>195</v>
      </c>
      <c r="N7" s="19" t="s">
        <v>196</v>
      </c>
      <c r="O7" s="33" t="s">
        <v>197</v>
      </c>
      <c r="P7" s="19" t="s">
        <v>198</v>
      </c>
      <c r="Q7" s="19" t="s">
        <v>199</v>
      </c>
      <c r="R7" s="19" t="s">
        <v>200</v>
      </c>
      <c r="S7" s="19" t="s">
        <v>201</v>
      </c>
      <c r="T7" s="19" t="s">
        <v>202</v>
      </c>
      <c r="U7" s="19" t="s">
        <v>203</v>
      </c>
      <c r="V7" s="19" t="s">
        <v>204</v>
      </c>
      <c r="W7" s="19" t="s">
        <v>205</v>
      </c>
      <c r="X7" s="19" t="s">
        <v>206</v>
      </c>
      <c r="Y7" s="19" t="s">
        <v>207</v>
      </c>
      <c r="Z7" s="19" t="s">
        <v>208</v>
      </c>
      <c r="AA7" s="19" t="s">
        <v>209</v>
      </c>
      <c r="AB7" s="19" t="s">
        <v>210</v>
      </c>
      <c r="AC7" s="19" t="s">
        <v>211</v>
      </c>
      <c r="AD7" s="19" t="s">
        <v>212</v>
      </c>
      <c r="AE7" s="19" t="s">
        <v>213</v>
      </c>
      <c r="AF7" s="8"/>
      <c r="AG7" s="8"/>
      <c r="AH7" s="8"/>
    </row>
    <row r="8" spans="1:34" ht="15.75" customHeight="1" x14ac:dyDescent="0.2">
      <c r="A8" s="20" t="s">
        <v>214</v>
      </c>
      <c r="B8" s="20" t="s">
        <v>215</v>
      </c>
      <c r="C8" s="20" t="s">
        <v>202</v>
      </c>
      <c r="D8" s="20" t="s">
        <v>216</v>
      </c>
      <c r="E8" s="34"/>
      <c r="F8" s="100" t="s">
        <v>217</v>
      </c>
      <c r="G8" s="101"/>
      <c r="H8" s="101"/>
      <c r="I8" s="101"/>
      <c r="J8" s="101"/>
      <c r="K8" s="101"/>
      <c r="L8" s="101"/>
      <c r="M8" s="101"/>
      <c r="N8" s="101"/>
      <c r="O8" s="101"/>
      <c r="P8" s="99"/>
      <c r="Q8" s="102" t="s">
        <v>218</v>
      </c>
      <c r="R8" s="101"/>
      <c r="S8" s="101"/>
      <c r="T8" s="99"/>
      <c r="U8" s="35"/>
      <c r="V8" s="35"/>
      <c r="W8" s="103" t="s">
        <v>219</v>
      </c>
      <c r="X8" s="101"/>
      <c r="Y8" s="101"/>
      <c r="Z8" s="101"/>
      <c r="AA8" s="101"/>
      <c r="AB8" s="101"/>
      <c r="AC8" s="101"/>
      <c r="AD8" s="101"/>
      <c r="AE8" s="99"/>
      <c r="AF8" s="8"/>
      <c r="AG8" s="8"/>
      <c r="AH8" s="8"/>
    </row>
    <row r="9" spans="1:34" ht="15.75" customHeight="1" x14ac:dyDescent="0.2">
      <c r="A9" s="5"/>
      <c r="B9" s="5"/>
      <c r="C9" s="5"/>
      <c r="D9" s="5"/>
      <c r="E9" s="23" t="s">
        <v>220</v>
      </c>
      <c r="F9" s="36"/>
      <c r="G9" s="36"/>
      <c r="H9" s="36"/>
      <c r="I9" s="36"/>
      <c r="J9" s="36"/>
      <c r="K9" s="36"/>
      <c r="L9" s="36"/>
      <c r="M9" s="36"/>
      <c r="N9" s="36"/>
      <c r="O9" s="36"/>
      <c r="P9" s="1"/>
      <c r="Q9" s="36"/>
      <c r="R9" s="36"/>
      <c r="S9" s="36"/>
      <c r="T9" s="36"/>
      <c r="U9" s="36"/>
      <c r="V9" s="36"/>
      <c r="W9" s="1"/>
      <c r="X9" s="36"/>
      <c r="Y9" s="36"/>
      <c r="Z9" s="36"/>
      <c r="AA9" s="36"/>
      <c r="AB9" s="36"/>
      <c r="AC9" s="1"/>
      <c r="AD9" s="36"/>
      <c r="AE9" s="36"/>
      <c r="AF9" s="8"/>
      <c r="AG9" s="8"/>
      <c r="AH9" s="8"/>
    </row>
    <row r="10" spans="1:34" ht="15.75" customHeight="1" x14ac:dyDescent="0.2">
      <c r="A10" s="21" t="s">
        <v>221</v>
      </c>
      <c r="B10" s="21" t="s">
        <v>221</v>
      </c>
      <c r="C10" s="21" t="s">
        <v>221</v>
      </c>
      <c r="D10" s="21" t="s">
        <v>221</v>
      </c>
      <c r="E10" s="27" t="s">
        <v>222</v>
      </c>
      <c r="F10" s="1"/>
      <c r="G10" s="1"/>
      <c r="H10" s="1"/>
      <c r="I10" s="36"/>
      <c r="J10" s="36"/>
      <c r="K10" s="1"/>
      <c r="L10" s="1"/>
      <c r="M10" s="36"/>
      <c r="N10" s="1"/>
      <c r="O10" s="36"/>
      <c r="P10" s="36"/>
      <c r="Q10" s="1"/>
      <c r="R10" s="1"/>
      <c r="S10" s="1"/>
      <c r="T10" s="36"/>
      <c r="U10" s="36"/>
      <c r="V10" s="36"/>
      <c r="W10" s="36"/>
      <c r="X10" s="1"/>
      <c r="Y10" s="1"/>
      <c r="Z10" s="36"/>
      <c r="AA10" s="1"/>
      <c r="AB10" s="1"/>
      <c r="AC10" s="36"/>
      <c r="AD10" s="36"/>
      <c r="AE10" s="36"/>
      <c r="AF10" s="8"/>
      <c r="AG10" s="8"/>
      <c r="AH10" s="8"/>
    </row>
    <row r="11" spans="1:34" ht="15.75" customHeight="1" x14ac:dyDescent="0.2">
      <c r="A11" s="21" t="s">
        <v>221</v>
      </c>
      <c r="B11" s="21" t="s">
        <v>221</v>
      </c>
      <c r="C11" s="21" t="s">
        <v>221</v>
      </c>
      <c r="D11" s="21" t="s">
        <v>221</v>
      </c>
      <c r="E11" s="27" t="s">
        <v>223</v>
      </c>
      <c r="F11" s="1"/>
      <c r="G11" s="1"/>
      <c r="H11" s="1"/>
      <c r="I11" s="36"/>
      <c r="J11" s="36"/>
      <c r="K11" s="1"/>
      <c r="L11" s="1"/>
      <c r="M11" s="36"/>
      <c r="N11" s="1"/>
      <c r="O11" s="36"/>
      <c r="P11" s="36"/>
      <c r="Q11" s="1"/>
      <c r="R11" s="1"/>
      <c r="S11" s="1"/>
      <c r="T11" s="36"/>
      <c r="U11" s="36"/>
      <c r="V11" s="36"/>
      <c r="W11" s="36"/>
      <c r="X11" s="1"/>
      <c r="Y11" s="1"/>
      <c r="Z11" s="36"/>
      <c r="AA11" s="1"/>
      <c r="AB11" s="1"/>
      <c r="AC11" s="36"/>
      <c r="AD11" s="36"/>
      <c r="AE11" s="36"/>
      <c r="AF11" s="8"/>
      <c r="AG11" s="8"/>
      <c r="AH11" s="8"/>
    </row>
    <row r="12" spans="1:34" ht="15.75" customHeight="1" x14ac:dyDescent="0.2">
      <c r="A12" s="5"/>
      <c r="B12" s="5"/>
      <c r="C12" s="5"/>
      <c r="D12" s="5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</row>
    <row r="13" spans="1:34" ht="15.75" customHeight="1" x14ac:dyDescent="0.2">
      <c r="A13" s="5"/>
      <c r="B13" s="5"/>
      <c r="C13" s="5"/>
      <c r="D13" s="5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</row>
    <row r="14" spans="1:34" ht="15.75" customHeight="1" x14ac:dyDescent="0.2">
      <c r="A14" s="5"/>
      <c r="B14" s="5"/>
      <c r="C14" s="5"/>
      <c r="D14" s="5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</row>
    <row r="15" spans="1:34" ht="15.75" customHeight="1" x14ac:dyDescent="0.2">
      <c r="A15" s="5"/>
      <c r="B15" s="5"/>
      <c r="C15" s="5"/>
      <c r="D15" s="5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</row>
    <row r="16" spans="1:34" ht="15.75" customHeight="1" x14ac:dyDescent="0.2">
      <c r="A16" s="5"/>
      <c r="B16" s="5"/>
      <c r="C16" s="5"/>
      <c r="D16" s="5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 t="s">
        <v>224</v>
      </c>
      <c r="AE16" s="8" t="s">
        <v>224</v>
      </c>
      <c r="AF16" s="8" t="s">
        <v>224</v>
      </c>
      <c r="AG16" s="8"/>
      <c r="AH16" s="8" t="s">
        <v>224</v>
      </c>
    </row>
    <row r="21" spans="12:12" ht="15.75" customHeight="1" x14ac:dyDescent="0.2">
      <c r="L21" s="8" t="s">
        <v>224</v>
      </c>
    </row>
    <row r="31" spans="12:12" ht="12.75" x14ac:dyDescent="0.2"/>
    <row r="32" spans="12:12" ht="12.75" x14ac:dyDescent="0.2"/>
    <row r="33" ht="12.75" x14ac:dyDescent="0.2"/>
    <row r="34" ht="12.75" x14ac:dyDescent="0.2"/>
    <row r="35" ht="12.75" x14ac:dyDescent="0.2"/>
    <row r="36" ht="12.75" x14ac:dyDescent="0.2"/>
    <row r="37" ht="12.75" x14ac:dyDescent="0.2"/>
    <row r="38" ht="12.75" x14ac:dyDescent="0.2"/>
    <row r="39" ht="12.75" x14ac:dyDescent="0.2"/>
    <row r="40" ht="12.75" x14ac:dyDescent="0.2"/>
    <row r="41" ht="12.75" x14ac:dyDescent="0.2"/>
    <row r="42" ht="12.75" x14ac:dyDescent="0.2"/>
    <row r="43" ht="12.75" x14ac:dyDescent="0.2"/>
    <row r="44" ht="12.75" x14ac:dyDescent="0.2"/>
    <row r="45" ht="12.75" x14ac:dyDescent="0.2"/>
    <row r="46" ht="12.75" x14ac:dyDescent="0.2"/>
    <row r="47" ht="12.75" x14ac:dyDescent="0.2"/>
    <row r="48" ht="12.75" x14ac:dyDescent="0.2"/>
    <row r="49" ht="12.75" x14ac:dyDescent="0.2"/>
    <row r="50" ht="12.75" x14ac:dyDescent="0.2"/>
    <row r="51" ht="12.75" x14ac:dyDescent="0.2"/>
    <row r="52" ht="12.75" x14ac:dyDescent="0.2"/>
    <row r="53" ht="12.75" x14ac:dyDescent="0.2"/>
    <row r="54" ht="12.75" x14ac:dyDescent="0.2"/>
    <row r="55" ht="12.75" x14ac:dyDescent="0.2"/>
    <row r="56" ht="12.75" x14ac:dyDescent="0.2"/>
    <row r="57" ht="12.75" x14ac:dyDescent="0.2"/>
    <row r="58" ht="12.75" x14ac:dyDescent="0.2"/>
    <row r="59" ht="12.75" x14ac:dyDescent="0.2"/>
    <row r="60" ht="12.75" x14ac:dyDescent="0.2"/>
    <row r="61" ht="12.75" x14ac:dyDescent="0.2"/>
    <row r="62" ht="12.75" x14ac:dyDescent="0.2"/>
    <row r="63" ht="12.75" x14ac:dyDescent="0.2"/>
    <row r="64" ht="12.75" x14ac:dyDescent="0.2"/>
    <row r="65" ht="12.75" x14ac:dyDescent="0.2"/>
    <row r="66" ht="12.75" x14ac:dyDescent="0.2"/>
    <row r="67" ht="12.75" x14ac:dyDescent="0.2"/>
    <row r="68" ht="12.75" x14ac:dyDescent="0.2"/>
    <row r="69" ht="12.75" x14ac:dyDescent="0.2"/>
    <row r="70" ht="12.75" x14ac:dyDescent="0.2"/>
    <row r="71" ht="12.75" x14ac:dyDescent="0.2"/>
    <row r="72" ht="12.75" x14ac:dyDescent="0.2"/>
    <row r="73" ht="12.75" x14ac:dyDescent="0.2"/>
    <row r="74" ht="12.75" x14ac:dyDescent="0.2"/>
    <row r="75" ht="12.75" x14ac:dyDescent="0.2"/>
    <row r="76" ht="12.75" x14ac:dyDescent="0.2"/>
    <row r="77" ht="12.75" x14ac:dyDescent="0.2"/>
    <row r="78" ht="12.75" x14ac:dyDescent="0.2"/>
    <row r="79" ht="12.75" x14ac:dyDescent="0.2"/>
    <row r="80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  <row r="94" ht="12.75" x14ac:dyDescent="0.2"/>
    <row r="95" ht="12.75" x14ac:dyDescent="0.2"/>
    <row r="9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  <row r="125" ht="12.75" x14ac:dyDescent="0.2"/>
    <row r="126" ht="12.75" x14ac:dyDescent="0.2"/>
    <row r="127" ht="12.75" x14ac:dyDescent="0.2"/>
    <row r="128" ht="12.75" x14ac:dyDescent="0.2"/>
    <row r="129" ht="12.75" x14ac:dyDescent="0.2"/>
    <row r="130" ht="12.75" x14ac:dyDescent="0.2"/>
    <row r="131" ht="12.75" x14ac:dyDescent="0.2"/>
    <row r="132" ht="12.75" x14ac:dyDescent="0.2"/>
    <row r="133" ht="12.75" x14ac:dyDescent="0.2"/>
    <row r="134" ht="12.75" x14ac:dyDescent="0.2"/>
    <row r="135" ht="12.75" x14ac:dyDescent="0.2"/>
    <row r="136" ht="12.75" x14ac:dyDescent="0.2"/>
    <row r="137" ht="12.75" x14ac:dyDescent="0.2"/>
    <row r="138" ht="12.75" x14ac:dyDescent="0.2"/>
    <row r="139" ht="12.75" x14ac:dyDescent="0.2"/>
    <row r="140" ht="12.75" x14ac:dyDescent="0.2"/>
    <row r="141" ht="12.75" x14ac:dyDescent="0.2"/>
    <row r="142" ht="12.75" x14ac:dyDescent="0.2"/>
    <row r="143" ht="12.75" x14ac:dyDescent="0.2"/>
    <row r="144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</sheetData>
  <mergeCells count="10">
    <mergeCell ref="W8:AE8"/>
    <mergeCell ref="F2:G2"/>
    <mergeCell ref="M2:N2"/>
    <mergeCell ref="F3:G3"/>
    <mergeCell ref="M3:N3"/>
    <mergeCell ref="B4:C4"/>
    <mergeCell ref="M4:N4"/>
    <mergeCell ref="F5:G5"/>
    <mergeCell ref="F8:P8"/>
    <mergeCell ref="Q8:T8"/>
  </mergeCells>
  <conditionalFormatting sqref="AF9 AG9:AG27 U12 I12:I15 J12:J27 M12:M27 T12:T27 AC12:AE27 U14:U27 AF11:AF27 O12:P27 V12:V27 X13:AB13 F15:G27 K15:L27 N15:N27 Q15:S27 W15:AB27 H16:H27 I20:I27">
    <cfRule type="containsText" dxfId="19" priority="11" operator="containsText" text="print">
      <formula>NOT(ISERROR(SEARCH(("print"),(AF9))))</formula>
    </cfRule>
  </conditionalFormatting>
  <conditionalFormatting sqref="AF9 AG9:AG27 AF11:AF27 I12:I15 F12:G27 J12:AE27 H16:H27 I20:I27 AH9:AH14 H12:H14">
    <cfRule type="cellIs" dxfId="18" priority="12" operator="equal">
      <formula>"N/A"</formula>
    </cfRule>
    <cfRule type="cellIs" dxfId="17" priority="15" operator="equal">
      <formula>"2 way"</formula>
    </cfRule>
  </conditionalFormatting>
  <conditionalFormatting sqref="AF9 AG9:AG27 AF11:AF27 U12 W12 I12:I15 J12:J27 M12:M27 O12:P27 T12:T27 V12:V27 AC12:AE27 X13:AB13 U14:U27 F15:G27 K15:L27 N15:N27 Q15:S27 W15:AB27 H16:H27 I20:I27">
    <cfRule type="containsText" dxfId="16" priority="13" operator="containsText" text="done">
      <formula>NOT(ISERROR(SEARCH(("done"),(AF9))))</formula>
    </cfRule>
    <cfRule type="containsText" dxfId="15" priority="14" operator="containsText" text="DL">
      <formula>NOT(ISERROR(SEARCH(("DL"),(AF9))))</formula>
    </cfRule>
    <cfRule type="containsText" dxfId="14" priority="16" operator="containsText" text="Re-Remic">
      <formula>NOT(ISERROR(SEARCH(("Re-Remic"),(AF9))))</formula>
    </cfRule>
    <cfRule type="containsText" dxfId="13" priority="17" operator="containsText" text="ARM">
      <formula>NOT(ISERROR(SEARCH(("ARM"),(AF9))))</formula>
    </cfRule>
    <cfRule type="containsText" dxfId="12" priority="18" operator="containsText" text="in progress">
      <formula>NOT(ISERROR(SEARCH(("in progress"),(AF9))))</formula>
    </cfRule>
  </conditionalFormatting>
  <conditionalFormatting sqref="AF9:AG9 I12:J14 M12:M14 T12:T14 A9:D14">
    <cfRule type="cellIs" dxfId="11" priority="19" operator="equal">
      <formula>"Yes"</formula>
    </cfRule>
    <cfRule type="cellIs" dxfId="10" priority="20" operator="equal">
      <formula>"Blended"</formula>
    </cfRule>
  </conditionalFormatting>
  <conditionalFormatting sqref="AF9:AG9 U12 I12:J14 M12:M14 T12:T14 AC12:AE14 U14">
    <cfRule type="containsText" dxfId="9" priority="7" operator="containsText" text="2 way">
      <formula>NOT(ISERROR(SEARCH(("2 way"),(AF9))))</formula>
    </cfRule>
    <cfRule type="containsText" dxfId="8" priority="8" operator="containsText" text="N/A">
      <formula>NOT(ISERROR(SEARCH(("N/A"),(AF9))))</formula>
    </cfRule>
  </conditionalFormatting>
  <conditionalFormatting sqref="AF9:AG9 AH9:AH14 AG11:AG14 F12:V14 X12:AF14 W13:W14">
    <cfRule type="containsText" dxfId="7" priority="1" operator="containsText" text="DL">
      <formula>NOT(ISERROR(SEARCH(("DL"),(AF9))))</formula>
    </cfRule>
    <cfRule type="containsText" dxfId="6" priority="3" operator="containsText" text="done">
      <formula>NOT(ISERROR(SEARCH(("done"),(AF9))))</formula>
    </cfRule>
    <cfRule type="containsText" dxfId="5" priority="4" operator="containsText" text="Re-Remic">
      <formula>NOT(ISERROR(SEARCH(("Re-Remic"),(AF9))))</formula>
    </cfRule>
    <cfRule type="containsText" dxfId="4" priority="5" operator="containsText" text="ARM">
      <formula>NOT(ISERROR(SEARCH(("ARM"),(AF9))))</formula>
    </cfRule>
    <cfRule type="containsText" dxfId="3" priority="6" operator="containsText" text="in progress">
      <formula>NOT(ISERROR(SEARCH(("in progress"),(AF9))))</formula>
    </cfRule>
  </conditionalFormatting>
  <conditionalFormatting sqref="AF9:AG9 AH9:AH14 AG11:AG14 F12:AF14">
    <cfRule type="containsText" dxfId="2" priority="2" operator="containsText" text="print">
      <formula>NOT(ISERROR(SEARCH(("print"),(AF9))))</formula>
    </cfRule>
  </conditionalFormatting>
  <conditionalFormatting sqref="AF9:AH9">
    <cfRule type="cellIs" dxfId="1" priority="9" operator="equal">
      <formula>"DL"</formula>
    </cfRule>
    <cfRule type="cellIs" dxfId="0" priority="10" operator="equal">
      <formula>"print"</formula>
    </cfRule>
  </conditionalFormatting>
  <dataValidations count="1">
    <dataValidation type="list" allowBlank="1" sqref="A10:D11" xr:uid="{00000000-0002-0000-0E00-000000000000}">
      <formula1>"Yes,No"</formula1>
    </dataValidation>
  </dataValidations>
  <pageMargins left="0" right="0" top="0" bottom="0" header="0" footer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e691e59-5010-4ecb-9782-7a5fcd7f2ee7">AZS6SFW4AK2Z-1321766168-215</_dlc_DocId>
    <_dlc_DocIdUrl xmlns="de691e59-5010-4ecb-9782-7a5fcd7f2ee7">
      <Url>https://cms.ginniemae.gov/data_and_reports/reporting/_layouts/15/DocIdRedir.aspx?ID=AZS6SFW4AK2Z-1321766168-215</Url>
      <Description>AZS6SFW4AK2Z-1321766168-215</Description>
    </_dlc_DocIdUrl>
    <TaxCatchAll xmlns="de691e59-5010-4ecb-9782-7a5fcd7f2ee7"/>
    <fa95661f37b548c0a835b74df6168878 xmlns="de691e59-5010-4ecb-9782-7a5fcd7f2ee7" xsi:nil="true"/>
    <o81b1297f8ea44c4a1a18434f1b1b8c1 xmlns="de691e59-5010-4ecb-9782-7a5fcd7f2ee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BFCB77E89A3244B61B8F0DD0E59902" ma:contentTypeVersion="9" ma:contentTypeDescription="Create a new document." ma:contentTypeScope="" ma:versionID="f524ff09325da46f534382ac8dc8e842">
  <xsd:schema xmlns:xsd="http://www.w3.org/2001/XMLSchema" xmlns:xs="http://www.w3.org/2001/XMLSchema" xmlns:p="http://schemas.microsoft.com/office/2006/metadata/properties" xmlns:ns2="de691e59-5010-4ecb-9782-7a5fcd7f2ee7" targetNamespace="http://schemas.microsoft.com/office/2006/metadata/properties" ma:root="true" ma:fieldsID="127d6d76bad6a01f9a66787359015d4c" ns2:_="">
    <xsd:import namespace="de691e59-5010-4ecb-9782-7a5fcd7f2ee7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o81b1297f8ea44c4a1a18434f1b1b8c1" minOccurs="0"/>
                <xsd:element ref="ns2:fa95661f37b548c0a835b74df6168878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91e59-5010-4ecb-9782-7a5fcd7f2ee7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8108a1cb-49b2-4356-ba49-6f5b0766f656}" ma:internalName="TaxCatchAll" ma:readOnly="false" ma:showField="CatchAllData" ma:web="de691e59-5010-4ecb-9782-7a5fcd7f2e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8108a1cb-49b2-4356-ba49-6f5b0766f656}" ma:internalName="TaxCatchAllLabel" ma:readOnly="true" ma:showField="CatchAllDataLabel" ma:web="de691e59-5010-4ecb-9782-7a5fcd7f2e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81b1297f8ea44c4a1a18434f1b1b8c1" ma:index="10" nillable="true" ma:displayName="Document Type_2" ma:hidden="true" ma:internalName="o81b1297f8ea44c4a1a18434f1b1b8c1" ma:readOnly="false">
      <xsd:simpleType>
        <xsd:restriction base="dms:Note"/>
      </xsd:simpleType>
    </xsd:element>
    <xsd:element name="fa95661f37b548c0a835b74df6168878" ma:index="11" nillable="true" ma:displayName="User Group_1" ma:hidden="true" ma:internalName="fa95661f37b548c0a835b74df6168878" ma:readOnly="false">
      <xsd:simpleType>
        <xsd:restriction base="dms:Note"/>
      </xsd:simpleType>
    </xsd:element>
    <xsd:element name="_dlc_DocId" ma:index="1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4B2DCB4-2228-439C-85A2-5627B88CFF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4F4229-F1AF-4356-A40B-F2B0CB190780}">
  <ds:schemaRefs>
    <ds:schemaRef ds:uri="http://purl.org/dc/elements/1.1/"/>
    <ds:schemaRef ds:uri="http://schemas.microsoft.com/office/2006/metadata/properties"/>
    <ds:schemaRef ds:uri="69fb3cda-731b-4ba9-a343-64f4efd976f4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b3df3de6-2c12-4bb7-8147-abf59427e19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F911EEA-8CB2-4AA4-96F9-8EB027E8B10F}"/>
</file>

<file path=customXml/itemProps4.xml><?xml version="1.0" encoding="utf-8"?>
<ds:datastoreItem xmlns:ds="http://schemas.openxmlformats.org/officeDocument/2006/customXml" ds:itemID="{FED766A1-3E09-4270-A99E-027E7024A21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Issuance Summary April </vt:lpstr>
      <vt:lpstr>Issuance Summary April</vt:lpstr>
      <vt:lpstr>2021-192 (NOM)</vt:lpstr>
      <vt:lpstr>'Issuance Summary April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Ginnie Mae</dc:creator>
  <cp:keywords/>
  <dc:description/>
  <cp:lastModifiedBy>Palmer, Notoya R</cp:lastModifiedBy>
  <cp:revision/>
  <cp:lastPrinted>2025-04-25T23:23:43Z</cp:lastPrinted>
  <dcterms:created xsi:type="dcterms:W3CDTF">2024-05-16T15:30:08Z</dcterms:created>
  <dcterms:modified xsi:type="dcterms:W3CDTF">2025-04-28T14:35:07Z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0x010100BDBFCB77E89A3244B61B8F0DD0E59902</vt:lpwstr>
  </property>
  <property fmtid="{D5CDD505-2E9C-101B-9397-08002B2CF9AE}" pid="3" name="_dlc_DocIdItemGuid">
    <vt:lpwstr>283455f8-2c9b-4f15-8c8e-54d211e37461</vt:lpwstr>
  </property>
  <property fmtid="{D5CDD505-2E9C-101B-9397-08002B2CF9AE}" pid="4" name="MediaServiceImageTags">
    <vt:lpwstr/>
  </property>
</Properties>
</file>