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wc-my.sharepoint.com/personal/jordan_beitler_pwc_com1/Documents/Downloads/"/>
    </mc:Choice>
  </mc:AlternateContent>
  <xr:revisionPtr revIDLastSave="0" documentId="8_{1D6A4BE6-B0CB-4B0A-B10F-C7520B27EE3E}" xr6:coauthVersionLast="47" xr6:coauthVersionMax="47" xr10:uidLastSave="{00000000-0000-0000-0000-000000000000}"/>
  <bookViews>
    <workbookView xWindow="33730" yWindow="3010" windowWidth="29020" windowHeight="15700" firstSheet="1" activeTab="1" xr2:uid="{00000000-000D-0000-FFFF-FFFF00000000}"/>
  </bookViews>
  <sheets>
    <sheet name="2021-192 (NOM)" sheetId="15" state="hidden" r:id="rId1"/>
    <sheet name="Issuance Summary April" sheetId="17" r:id="rId2"/>
    <sheet name="Issuance Summary Rules" sheetId="18" r:id="rId3"/>
    <sheet name="List of Sponsors" sheetId="19" r:id="rId4"/>
  </sheets>
  <definedNames>
    <definedName name="TrueFalse_Validation">#REF!</definedName>
  </definedNames>
  <calcPr calcId="191028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7" l="1"/>
  <c r="L45" i="17"/>
  <c r="M164" i="17"/>
  <c r="L164" i="17"/>
  <c r="E164" i="17"/>
  <c r="B164" i="17"/>
  <c r="M160" i="17"/>
  <c r="L160" i="17"/>
  <c r="E160" i="17"/>
  <c r="B160" i="17"/>
  <c r="M144" i="17"/>
  <c r="L144" i="17"/>
  <c r="L139" i="17"/>
  <c r="M141" i="17"/>
  <c r="L141" i="17"/>
  <c r="L123" i="17"/>
  <c r="M139" i="17" l="1"/>
  <c r="M146" i="17" l="1"/>
  <c r="L146" i="17"/>
  <c r="M123" i="17"/>
  <c r="M107" i="17"/>
  <c r="L107" i="17"/>
  <c r="M95" i="17"/>
  <c r="L95" i="17"/>
  <c r="M85" i="17"/>
  <c r="L85" i="17"/>
  <c r="M157" i="17"/>
  <c r="L157" i="17"/>
  <c r="E157" i="17"/>
  <c r="B157" i="17"/>
  <c r="M152" i="17"/>
  <c r="L152" i="17"/>
  <c r="E152" i="17"/>
  <c r="B152" i="17"/>
  <c r="M173" i="17" l="1"/>
  <c r="L173" i="17"/>
  <c r="M150" i="17" l="1"/>
  <c r="L150" i="17"/>
  <c r="M148" i="17"/>
  <c r="L148" i="17"/>
  <c r="L135" i="17"/>
  <c r="M135" i="17"/>
  <c r="L131" i="17"/>
  <c r="M77" i="17"/>
  <c r="L77" i="17"/>
  <c r="M61" i="17"/>
  <c r="L61" i="17"/>
  <c r="M26" i="17"/>
  <c r="L26" i="17"/>
  <c r="E26" i="17"/>
  <c r="M133" i="17"/>
  <c r="L133" i="17"/>
  <c r="M131" i="17" l="1"/>
  <c r="E173" i="17" l="1"/>
  <c r="B173" i="17"/>
  <c r="E150" i="17"/>
  <c r="B150" i="17"/>
  <c r="E148" i="17"/>
  <c r="B148" i="17"/>
  <c r="E146" i="17"/>
  <c r="B146" i="17"/>
  <c r="E144" i="17" l="1"/>
  <c r="B144" i="17"/>
  <c r="B139" i="17" l="1"/>
  <c r="E139" i="17"/>
  <c r="E141" i="17"/>
  <c r="B141" i="17"/>
  <c r="E135" i="17"/>
  <c r="B135" i="17"/>
  <c r="E45" i="17" l="1"/>
  <c r="E61" i="17"/>
  <c r="E77" i="17"/>
  <c r="E85" i="17"/>
  <c r="E95" i="17"/>
  <c r="E107" i="17"/>
  <c r="E123" i="17"/>
  <c r="E131" i="17"/>
  <c r="E133" i="17"/>
  <c r="C9" i="17" l="1"/>
  <c r="C8" i="17"/>
  <c r="C7" i="17"/>
  <c r="B26" i="17"/>
  <c r="B131" i="17"/>
  <c r="B133" i="17"/>
  <c r="B123" i="17"/>
  <c r="B107" i="17"/>
  <c r="B95" i="17"/>
  <c r="B85" i="17"/>
  <c r="B77" i="17"/>
  <c r="B61" i="17"/>
  <c r="B45" i="17"/>
  <c r="D7" i="17" l="1"/>
  <c r="E7" i="17"/>
  <c r="E9" i="17"/>
  <c r="D9" i="17"/>
  <c r="E8" i="17"/>
  <c r="M174" i="17"/>
  <c r="L174" i="17"/>
  <c r="D8" i="17"/>
  <c r="C10" i="17"/>
  <c r="E7" i="15"/>
  <c r="D10" i="17" l="1"/>
  <c r="E1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tc={88A9DB22-C31B-43FA-AE66-EA0B76CD9563}</author>
  </authors>
  <commentList>
    <comment ref="B37" authorId="0" shapeId="0" xr:uid="{88A9DB22-C31B-43FA-AE66-EA0B76CD9563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for July 2025</t>
      </text>
    </comment>
  </commentList>
</comments>
</file>

<file path=xl/sharedStrings.xml><?xml version="1.0" encoding="utf-8"?>
<sst xmlns="http://schemas.openxmlformats.org/spreadsheetml/2006/main" count="1485" uniqueCount="260">
  <si>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</si>
  <si>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</si>
  <si>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</si>
  <si>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</si>
  <si>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</si>
  <si>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</si>
  <si>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</si>
  <si>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</si>
  <si>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</si>
  <si>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</si>
  <si>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</si>
  <si>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</si>
  <si>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</si>
  <si>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</si>
  <si>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</si>
  <si>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</si>
  <si>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</si>
  <si>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</si>
  <si>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</si>
  <si>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</si>
  <si>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</si>
  <si>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</si>
  <si>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</si>
  <si>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</si>
  <si>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</si>
  <si>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</si>
  <si>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</si>
  <si>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</si>
  <si>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</si>
  <si>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</si>
  <si>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</si>
  <si>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</si>
  <si>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</si>
  <si>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</si>
  <si>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</si>
  <si>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</si>
  <si>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</si>
  <si>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</si>
  <si>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</si>
  <si>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</si>
  <si>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</si>
  <si>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</si>
  <si>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</si>
  <si>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</si>
  <si>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</si>
  <si>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</si>
  <si>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</si>
  <si>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</si>
  <si>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</si>
  <si>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</si>
  <si>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</si>
  <si>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</si>
  <si>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</si>
  <si>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</si>
  <si>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</si>
  <si>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</si>
  <si>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</si>
  <si>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</si>
  <si>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</si>
  <si>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</si>
  <si>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</si>
  <si>
    <r>
      <rPr>
        <b/>
        <sz val="18"/>
        <color rgb="FF4472C4"/>
        <rFont val="Calibri"/>
        <family val="2"/>
      </rPr>
      <t>April 2026 Ginnie Mae REMIC Issuance Summary</t>
    </r>
    <r>
      <rPr>
        <b/>
        <vertAlign val="superscript"/>
        <sz val="18"/>
        <color rgb="FF4472C4"/>
        <rFont val="Calibri"/>
        <family val="2"/>
      </rPr>
      <t>1</t>
    </r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</si>
  <si>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</si>
  <si>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</si>
  <si>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</si>
  <si>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</si>
  <si>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</si>
  <si>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</si>
  <si>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</si>
  <si>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</si>
  <si>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</si>
  <si>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</si>
  <si>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</si>
  <si>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</si>
  <si>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</si>
  <si>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>Group Number</t>
  </si>
  <si>
    <t>Collateral Type</t>
  </si>
  <si>
    <t>Coupon</t>
  </si>
  <si>
    <t>Original Term</t>
  </si>
  <si>
    <t>Structure Principal Type</t>
  </si>
  <si>
    <t>Structure Interest Type</t>
  </si>
  <si>
    <t>2026-060</t>
  </si>
  <si>
    <t>Wells Fargo Bank, N.A.</t>
  </si>
  <si>
    <t>U.S. Bank National Association</t>
  </si>
  <si>
    <t>G2</t>
  </si>
  <si>
    <t>PT</t>
  </si>
  <si>
    <t>FLT/INV/IO</t>
  </si>
  <si>
    <t>PT/PAC/AD/SUP</t>
  </si>
  <si>
    <t>FLT/FIX/Z/INV/IO</t>
  </si>
  <si>
    <t>PT/SUP/PAC</t>
  </si>
  <si>
    <t>FLT/FIX/INV/IO</t>
  </si>
  <si>
    <t>PO/FLT/INV/IO</t>
  </si>
  <si>
    <t>SUP/PAC/AD</t>
  </si>
  <si>
    <t>FIX/Z/IO</t>
  </si>
  <si>
    <t>SEQ/PT/AD</t>
  </si>
  <si>
    <t>FIX/FLT/INV/IO/Z</t>
  </si>
  <si>
    <t>SEQ/AD</t>
  </si>
  <si>
    <t>FIX/Z</t>
  </si>
  <si>
    <t> </t>
  </si>
  <si>
    <t>2026-061</t>
  </si>
  <si>
    <t>Goldman Sachs &amp; Co. LLC</t>
  </si>
  <si>
    <t>SEQ/AD/PT</t>
  </si>
  <si>
    <t>FIX/Z/FLT/INV/IO</t>
  </si>
  <si>
    <t>PAC/PT/SUP</t>
  </si>
  <si>
    <t>FIX/FLT/INV/IO</t>
  </si>
  <si>
    <t>T/FLT/INV/IO</t>
  </si>
  <si>
    <t>SEQ</t>
  </si>
  <si>
    <t>PAC/AD/SUP</t>
  </si>
  <si>
    <t>SC/G2</t>
  </si>
  <si>
    <t>N/A</t>
  </si>
  <si>
    <t>SC/PT</t>
  </si>
  <si>
    <t>SC/NTL/PT</t>
  </si>
  <si>
    <t>FIX/IO</t>
  </si>
  <si>
    <t>SC/G1/G2</t>
  </si>
  <si>
    <t>WAC/DLY</t>
  </si>
  <si>
    <t>2026-062</t>
  </si>
  <si>
    <t>Citigroup Global Markets Inc.</t>
  </si>
  <si>
    <t>PAC I/PAC II/PT/CPT/SUP</t>
  </si>
  <si>
    <t>FIX/FLT/INV/IO/PO</t>
  </si>
  <si>
    <t>SC/PAC/SUP/PT</t>
  </si>
  <si>
    <t>FIX/PO</t>
  </si>
  <si>
    <t>FLT/INV/IO/T</t>
  </si>
  <si>
    <t>FIX</t>
  </si>
  <si>
    <t>PAC I/PAC II/PT/SUP</t>
  </si>
  <si>
    <t>2026-063</t>
  </si>
  <si>
    <t>J.P. Morgan Securities LLC</t>
  </si>
  <si>
    <t>PT/SEQ/AD</t>
  </si>
  <si>
    <t>TAC/AD/SUP</t>
  </si>
  <si>
    <t>INV/IO/FLT/Z</t>
  </si>
  <si>
    <t>SUP/PAC/SEQ/PT</t>
  </si>
  <si>
    <t>FLT/FIX/INV/IO/Z</t>
  </si>
  <si>
    <t>PT/SEQ</t>
  </si>
  <si>
    <t>FLT/PO/INV/IO</t>
  </si>
  <si>
    <t>2026-064</t>
  </si>
  <si>
    <t>Morgan Stanley &amp; Co. LLC</t>
  </si>
  <si>
    <t>FLT/T/INV/IO</t>
  </si>
  <si>
    <t>FIX/FLT/Z/INV/IO</t>
  </si>
  <si>
    <t>2026-065</t>
  </si>
  <si>
    <t>Mizuho Securities USA LLC</t>
  </si>
  <si>
    <t>INV/IO</t>
  </si>
  <si>
    <t>FLT/INV/IO/FIX</t>
  </si>
  <si>
    <t>SC/PT/SEQ/AD</t>
  </si>
  <si>
    <t>20/30</t>
  </si>
  <si>
    <t>PT/PAC/SUP</t>
  </si>
  <si>
    <t>2026-066</t>
  </si>
  <si>
    <t>BofA Securities, Inc.</t>
  </si>
  <si>
    <t>FLT/INV/IO/PO</t>
  </si>
  <si>
    <t>2026-067</t>
  </si>
  <si>
    <t>BMO Capital Markets Corp.</t>
  </si>
  <si>
    <t>FIX/IO/Z</t>
  </si>
  <si>
    <t>PT/PAC I/PAC II/SUP</t>
  </si>
  <si>
    <t>2026-068</t>
  </si>
  <si>
    <t>Barclays Capital Inc.</t>
  </si>
  <si>
    <t>INV/IO/FLT/FIX/DLY/PO</t>
  </si>
  <si>
    <t>2026-069</t>
  </si>
  <si>
    <t>G1</t>
  </si>
  <si>
    <t>FIX/Z/WAC/IO/DLY</t>
  </si>
  <si>
    <t>2026-070</t>
  </si>
  <si>
    <t>2026-071</t>
  </si>
  <si>
    <t>FIX/WAC/IO/DLY</t>
  </si>
  <si>
    <t>2026-072</t>
  </si>
  <si>
    <t>Nomura Securities International, Inc.</t>
  </si>
  <si>
    <t>2026-073</t>
  </si>
  <si>
    <t>Cantor Fitzgerald &amp; Co.</t>
  </si>
  <si>
    <t>2026-074</t>
  </si>
  <si>
    <t>2026-075</t>
  </si>
  <si>
    <t>WAC/IO/DLY</t>
  </si>
  <si>
    <t>2026-076</t>
  </si>
  <si>
    <t>SEQ/PT</t>
  </si>
  <si>
    <t>FIX/Z/PO/WAC/IO/DLY</t>
  </si>
  <si>
    <t>2026-077</t>
  </si>
  <si>
    <t>FIX/FLT/INV/IO/Z/WAC/DLY</t>
  </si>
  <si>
    <t>2026-078</t>
  </si>
  <si>
    <t>Santander US Capital Markets LLC</t>
  </si>
  <si>
    <t>2026-079</t>
  </si>
  <si>
    <t>BNP Paribas Securities Corp.</t>
  </si>
  <si>
    <t>2026-H11</t>
  </si>
  <si>
    <t>HPT</t>
  </si>
  <si>
    <t>FLT/HWAC/HZ/IO/DLY</t>
  </si>
  <si>
    <t>2026-H12</t>
  </si>
  <si>
    <t>SC/HPT</t>
  </si>
  <si>
    <t>HWAC/IO/DLY/FLT/HZ</t>
  </si>
  <si>
    <t>NTL(SC/HPT)</t>
  </si>
  <si>
    <t>HWAC/IO/DLY</t>
  </si>
  <si>
    <t>1N/A - Information on the ReREMIC Trust Assets can be found in the REMIC Certificate List lookup option within the Disclosure Data Search on Ginnie Mae's website.</t>
  </si>
  <si>
    <t>Admin Checklist</t>
  </si>
  <si>
    <t>Confirm Deal Entry Checklist is Complete</t>
  </si>
  <si>
    <t>Confirm Month/Year at the top is updated</t>
  </si>
  <si>
    <t>Confirm Deal Count by Product Type is Accurate</t>
  </si>
  <si>
    <t>Confirm Summary Issuance and Notional Amounts are summing the correct cells</t>
  </si>
  <si>
    <t>Confirm any Yellow/Peach highlight is removed</t>
  </si>
  <si>
    <t>2026-H07</t>
  </si>
  <si>
    <t>2026-H02</t>
  </si>
  <si>
    <t>2026-H03</t>
  </si>
  <si>
    <t>2026-H04</t>
  </si>
  <si>
    <t>Deal Entry Checklist</t>
  </si>
  <si>
    <t>Confirm Series Name and Total Bar</t>
  </si>
  <si>
    <t>MN</t>
  </si>
  <si>
    <t>DDP</t>
  </si>
  <si>
    <t>KE</t>
  </si>
  <si>
    <t>JN</t>
  </si>
  <si>
    <t>JMH</t>
  </si>
  <si>
    <t>MV</t>
  </si>
  <si>
    <t>JML</t>
  </si>
  <si>
    <t>TL</t>
  </si>
  <si>
    <t>KG</t>
  </si>
  <si>
    <t>SL</t>
  </si>
  <si>
    <t>RE</t>
  </si>
  <si>
    <t>CBW</t>
  </si>
  <si>
    <t>RS</t>
  </si>
  <si>
    <t>EW</t>
  </si>
  <si>
    <t>MMW</t>
  </si>
  <si>
    <t>PJF</t>
  </si>
  <si>
    <t>JK</t>
  </si>
  <si>
    <t>Confirm Dealer Legal Name</t>
  </si>
  <si>
    <t>Terms Sheet page from the OCS</t>
  </si>
  <si>
    <t>Confirm Trustee Legal Name</t>
  </si>
  <si>
    <t>Confirm Deal Type</t>
  </si>
  <si>
    <t>Single Family, Multifamily or Reverse REMIC</t>
  </si>
  <si>
    <t xml:space="preserve">Confirm all Groups are present - </t>
  </si>
  <si>
    <t>Do not include seperate subgroups</t>
  </si>
  <si>
    <t>Do not include cross MX groups</t>
  </si>
  <si>
    <t>Update Collateral Type</t>
  </si>
  <si>
    <t>Trust Assets table in OCS, Exhibit A in OCS for RR</t>
  </si>
  <si>
    <t>G1, G2, G1/G2 for blended Ginnie Programs (if the group contains both G1 and G2)</t>
  </si>
  <si>
    <t>ReREMIC groups begin with SC, for example SC/G2</t>
  </si>
  <si>
    <t>Update Coupon</t>
  </si>
  <si>
    <t>Certificate Rate from the Trust Assets table at beginning of OCS</t>
  </si>
  <si>
    <t>If you have subgroups, you will need to calculate a WAVG Certificate Rate - save in Structure Check Bond Summary tab</t>
  </si>
  <si>
    <t>N/A for groups w/ ReREMIC (including grps with blended collateral type with a portion being ReREMIC)</t>
  </si>
  <si>
    <t>Update Original Term</t>
  </si>
  <si>
    <t>Original Term to Maturity in the Trust Assets table at beginning of OCS</t>
  </si>
  <si>
    <t>This is generic 15/20/30/40/50 year term - not actual one used for modeling</t>
  </si>
  <si>
    <t>If you have blended term Subgroups, please include all applicable terms, for example... 15/30</t>
  </si>
  <si>
    <t>Update Structure Principal Type</t>
  </si>
  <si>
    <t>Essentially Combine all the Principal Types from the Front Cover of the group</t>
  </si>
  <si>
    <t>Do not include NTL unless the entire group is NTL</t>
  </si>
  <si>
    <t>Seperate each type with a /, example - SC/SUP/PAC I/PAC II</t>
  </si>
  <si>
    <t xml:space="preserve">If "SC" is applicable to the group, make sure it's listed first </t>
  </si>
  <si>
    <t>Do not include MX Classes</t>
  </si>
  <si>
    <t>Update Structure Interest Type</t>
  </si>
  <si>
    <t>Essentially Combine all the Interest Types from the Front Cover of the group</t>
  </si>
  <si>
    <t>Seperate each type with a /, example -  FIX/Z/FLT/INV/IO</t>
  </si>
  <si>
    <t>Update Bond Issuance Amount</t>
  </si>
  <si>
    <t>Sum of Prin Balances of the REMIC Classes per group</t>
  </si>
  <si>
    <t>$0 for all NTL groups</t>
  </si>
  <si>
    <t>Use Structure Check to get the values. Save in Bond Characteristics tab.</t>
  </si>
  <si>
    <t>Update Bond Notional Amount</t>
  </si>
  <si>
    <t>Sum of NTL Balances of the REMIC Classes per group</t>
  </si>
  <si>
    <t>$0 for groups with no NTL REMIC Classes</t>
  </si>
  <si>
    <t>Bank of America, N.A.</t>
  </si>
  <si>
    <t>Brean Capital, LLC</t>
  </si>
  <si>
    <t>Hilltop Securities Inc.</t>
  </si>
  <si>
    <t>Jefferies, LLC</t>
  </si>
  <si>
    <t>MUFG Securities Americas, Inc.</t>
  </si>
  <si>
    <t>PNC Capital Markets LLC</t>
  </si>
  <si>
    <t>Stifel, Nicolaus &amp; Company, Inc.</t>
  </si>
  <si>
    <t>StoneX Financial Inc.</t>
  </si>
  <si>
    <t>JMB</t>
  </si>
  <si>
    <t>JJC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</si>
</sst>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22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b/>
      <sz val="18"/>
      <color rgb="FF4472C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4472C4"/>
      <name val="Calibri"/>
      <family val="2"/>
    </font>
    <font>
      <b/>
      <vertAlign val="superscript"/>
      <sz val="18"/>
      <color rgb="FF4472C4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theme="1"/>
        <bgColor indexed="64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3" xfId="0" applyBorder="1"/>
    <xf numFmtId="0" fontId="10" fillId="0" borderId="0" xfId="0" applyFont="1" applyAlignment="1">
      <alignment horizontal="center"/>
    </xf>
    <xf numFmtId="0" fontId="0" fillId="0" borderId="1" xfId="0" applyBorder="1"/>
    <xf numFmtId="0" fontId="12" fillId="0" borderId="0" xfId="0" applyFont="1"/>
    <xf numFmtId="0" fontId="0" fillId="15" borderId="0" xfId="0" applyFill="1"/>
    <xf numFmtId="0" fontId="0" fillId="15" borderId="0" xfId="0" applyFill="1" applyAlignment="1">
      <alignment horizontal="center"/>
    </xf>
    <xf numFmtId="0" fontId="0" fillId="15" borderId="1" xfId="0" applyFill="1" applyBorder="1"/>
    <xf numFmtId="0" fontId="0" fillId="15" borderId="3" xfId="0" applyFill="1" applyBorder="1"/>
    <xf numFmtId="0" fontId="3" fillId="0" borderId="0" xfId="0" applyFont="1"/>
    <xf numFmtId="0" fontId="3" fillId="0" borderId="3" xfId="0" applyFont="1" applyBorder="1"/>
    <xf numFmtId="0" fontId="0" fillId="15" borderId="4" xfId="0" applyFill="1" applyBorder="1"/>
    <xf numFmtId="0" fontId="4" fillId="0" borderId="0" xfId="0" applyFont="1"/>
    <xf numFmtId="0" fontId="0" fillId="18" borderId="0" xfId="0" applyFill="1"/>
    <xf numFmtId="0" fontId="13" fillId="0" borderId="0" xfId="0" applyFont="1"/>
    <xf numFmtId="0" fontId="13" fillId="0" borderId="0" xfId="0" applyFont="1" applyAlignment="1">
      <alignment horizontal="center"/>
    </xf>
    <xf numFmtId="167" fontId="13" fillId="0" borderId="0" xfId="0" applyNumberFormat="1" applyFont="1"/>
    <xf numFmtId="0" fontId="15" fillId="0" borderId="0" xfId="0" applyFont="1"/>
    <xf numFmtId="165" fontId="13" fillId="0" borderId="0" xfId="0" applyNumberFormat="1" applyFont="1" applyAlignment="1">
      <alignment horizontal="center"/>
    </xf>
    <xf numFmtId="0" fontId="16" fillId="0" borderId="0" xfId="0" applyFont="1"/>
    <xf numFmtId="0" fontId="17" fillId="16" borderId="0" xfId="0" applyFont="1" applyFill="1"/>
    <xf numFmtId="0" fontId="15" fillId="0" borderId="0" xfId="0" applyFont="1" applyAlignment="1">
      <alignment horizontal="center"/>
    </xf>
    <xf numFmtId="0" fontId="17" fillId="16" borderId="0" xfId="0" applyFont="1" applyFill="1" applyAlignment="1">
      <alignment wrapText="1"/>
    </xf>
    <xf numFmtId="0" fontId="17" fillId="16" borderId="0" xfId="0" applyFont="1" applyFill="1" applyAlignment="1">
      <alignment horizontal="center" wrapText="1"/>
    </xf>
    <xf numFmtId="165" fontId="17" fillId="16" borderId="0" xfId="0" applyNumberFormat="1" applyFont="1" applyFill="1" applyAlignment="1">
      <alignment horizontal="center" wrapText="1"/>
    </xf>
    <xf numFmtId="167" fontId="17" fillId="16" borderId="0" xfId="0" applyNumberFormat="1" applyFont="1" applyFill="1" applyAlignment="1">
      <alignment horizontal="center" wrapText="1"/>
    </xf>
    <xf numFmtId="0" fontId="13" fillId="17" borderId="0" xfId="0" applyFont="1" applyFill="1"/>
    <xf numFmtId="0" fontId="18" fillId="17" borderId="0" xfId="0" applyFont="1" applyFill="1"/>
    <xf numFmtId="0" fontId="13" fillId="17" borderId="0" xfId="0" applyFont="1" applyFill="1" applyAlignment="1">
      <alignment horizontal="center"/>
    </xf>
    <xf numFmtId="0" fontId="19" fillId="17" borderId="0" xfId="0" applyFont="1" applyFill="1" applyAlignment="1">
      <alignment horizontal="center"/>
    </xf>
    <xf numFmtId="165" fontId="19" fillId="17" borderId="0" xfId="0" applyNumberFormat="1" applyFont="1" applyFill="1" applyAlignment="1">
      <alignment horizontal="center"/>
    </xf>
    <xf numFmtId="1" fontId="19" fillId="17" borderId="0" xfId="0" applyNumberFormat="1" applyFont="1" applyFill="1" applyAlignment="1">
      <alignment horizontal="center"/>
    </xf>
    <xf numFmtId="167" fontId="19" fillId="17" borderId="0" xfId="0" applyNumberFormat="1" applyFont="1" applyFill="1"/>
    <xf numFmtId="3" fontId="13" fillId="0" borderId="0" xfId="0" applyNumberFormat="1" applyFont="1"/>
    <xf numFmtId="0" fontId="13" fillId="0" borderId="0" xfId="0" applyFont="1" applyAlignment="1">
      <alignment horizontal="left"/>
    </xf>
    <xf numFmtId="6" fontId="13" fillId="0" borderId="0" xfId="0" applyNumberFormat="1" applyFont="1"/>
    <xf numFmtId="165" fontId="19" fillId="17" borderId="3" xfId="0" applyNumberFormat="1" applyFont="1" applyFill="1" applyBorder="1" applyAlignment="1">
      <alignment horizontal="center"/>
    </xf>
    <xf numFmtId="0" fontId="19" fillId="17" borderId="3" xfId="0" applyFont="1" applyFill="1" applyBorder="1" applyAlignment="1">
      <alignment horizontal="center"/>
    </xf>
    <xf numFmtId="167" fontId="19" fillId="17" borderId="3" xfId="0" applyNumberFormat="1" applyFont="1" applyFill="1" applyBorder="1"/>
    <xf numFmtId="3" fontId="13" fillId="0" borderId="3" xfId="0" applyNumberFormat="1" applyFont="1" applyBorder="1"/>
    <xf numFmtId="1" fontId="19" fillId="17" borderId="3" xfId="0" applyNumberFormat="1" applyFont="1" applyFill="1" applyBorder="1" applyAlignment="1">
      <alignment horizontal="center"/>
    </xf>
    <xf numFmtId="0" fontId="19" fillId="0" borderId="8" xfId="0" applyFont="1" applyBorder="1"/>
    <xf numFmtId="0" fontId="19" fillId="0" borderId="8" xfId="0" applyFont="1" applyBorder="1" applyAlignment="1">
      <alignment horizontal="center"/>
    </xf>
    <xf numFmtId="165" fontId="19" fillId="0" borderId="8" xfId="0" applyNumberFormat="1" applyFont="1" applyBorder="1" applyAlignment="1">
      <alignment horizontal="center"/>
    </xf>
    <xf numFmtId="167" fontId="19" fillId="0" borderId="8" xfId="0" applyNumberFormat="1" applyFont="1" applyBorder="1"/>
    <xf numFmtId="0" fontId="13" fillId="0" borderId="0" xfId="0" applyFont="1" applyAlignment="1">
      <alignment vertical="center"/>
    </xf>
    <xf numFmtId="9" fontId="13" fillId="0" borderId="0" xfId="0" applyNumberFormat="1" applyFont="1"/>
    <xf numFmtId="10" fontId="13" fillId="0" borderId="0" xfId="0" applyNumberFormat="1" applyFont="1"/>
    <xf numFmtId="165" fontId="15" fillId="0" borderId="0" xfId="0" applyNumberFormat="1" applyFont="1" applyAlignment="1">
      <alignment horizontal="center"/>
    </xf>
    <xf numFmtId="167" fontId="15" fillId="0" borderId="0" xfId="0" applyNumberFormat="1" applyFont="1"/>
    <xf numFmtId="0" fontId="4" fillId="0" borderId="9" xfId="0" applyFont="1" applyBorder="1"/>
    <xf numFmtId="166" fontId="13" fillId="0" borderId="0" xfId="0" applyNumberFormat="1" applyFont="1"/>
    <xf numFmtId="0" fontId="19" fillId="0" borderId="7" xfId="0" applyFont="1" applyBorder="1"/>
    <xf numFmtId="6" fontId="19" fillId="0" borderId="7" xfId="0" applyNumberFormat="1" applyFont="1" applyBorder="1"/>
    <xf numFmtId="1" fontId="13" fillId="0" borderId="0" xfId="0" applyNumberFormat="1" applyFont="1" applyAlignment="1">
      <alignment horizontal="center"/>
    </xf>
    <xf numFmtId="0" fontId="4" fillId="0" borderId="1" xfId="0" applyFont="1" applyBorder="1"/>
    <xf numFmtId="1" fontId="13" fillId="20" borderId="0" xfId="0" applyNumberFormat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1" fontId="13" fillId="0" borderId="0" xfId="0" quotePrefix="1" applyNumberFormat="1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/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0" fillId="0" borderId="0" xfId="0" applyFont="1"/>
    <xf numFmtId="0" fontId="14" fillId="0" borderId="0" xfId="0" applyFont="1"/>
    <xf numFmtId="0" fontId="4" fillId="18" borderId="0" xfId="0" applyFont="1" applyFill="1" applyAlignment="1">
      <alignment horizontal="center"/>
    </xf>
    <xf numFmtId="0" fontId="4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2" fillId="19" borderId="0" xfId="0" applyFont="1" applyFill="1" applyAlignment="1">
      <alignment horizontal="center"/>
    </xf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ssica Hinebaugh (US)" id="{96681537-825C-4416-A9AD-A8E9CE189CC5}" userId="S::jessica.m.hinebaugh@pwc.com::dcc648b4-b28d-4a9a-95b8-1c06f84f574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" dT="2025-07-25T18:22:10.30" personId="{96681537-825C-4416-A9AD-A8E9CE189CC5}" id="{88A9DB22-C31B-43FA-AE66-EA0B76CD9563}">
    <text>new for July 2025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4296875" defaultRowHeight="15.75" customHeight="1" x14ac:dyDescent="0.25"/>
  <cols>
    <col min="1" max="1" width="7.453125" customWidth="1"/>
    <col min="2" max="2" width="11.453125" customWidth="1"/>
    <col min="3" max="4" width="7.453125" customWidth="1"/>
    <col min="5" max="5" width="14.1796875" customWidth="1"/>
    <col min="6" max="6" width="15.453125" customWidth="1"/>
    <col min="7" max="7" width="17.7265625" customWidth="1"/>
    <col min="8" max="8" width="18.26953125" customWidth="1"/>
    <col min="9" max="9" width="17.26953125" customWidth="1"/>
    <col min="10" max="10" width="17.1796875" customWidth="1"/>
    <col min="11" max="11" width="16.26953125" customWidth="1"/>
    <col min="12" max="12" width="16.7265625" customWidth="1"/>
    <col min="13" max="14" width="15.453125" customWidth="1"/>
    <col min="15" max="15" width="15.453125" hidden="1" customWidth="1"/>
    <col min="16" max="20" width="15.453125" customWidth="1"/>
    <col min="21" max="22" width="15.453125" hidden="1" customWidth="1"/>
    <col min="23" max="25" width="15.453125" customWidth="1"/>
    <col min="26" max="26" width="15.453125" hidden="1" customWidth="1"/>
    <col min="27" max="31" width="15.453125" customWidth="1"/>
    <col min="32" max="32" width="34.81640625" customWidth="1"/>
    <col min="33" max="34" width="14" customWidth="1"/>
  </cols>
  <sheetData>
    <row r="1" spans="1:34" ht="15.75" customHeight="1" x14ac:dyDescent="0.25">
      <c r="A1" s="12" t="s">
        <v>0</v>
      </c>
      <c r="B1" s="2"/>
      <c r="C1" s="3"/>
      <c r="D1" s="4"/>
      <c r="E1" s="28" t="s">
        <v>1</v>
      </c>
      <c r="F1" s="5"/>
      <c r="G1" s="2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5.75" customHeight="1" x14ac:dyDescent="0.25">
      <c r="A2" s="12" t="s">
        <v>2</v>
      </c>
      <c r="B2" s="2"/>
      <c r="C2" s="3"/>
      <c r="D2" s="6"/>
      <c r="E2" s="28" t="s">
        <v>3</v>
      </c>
      <c r="F2" s="97"/>
      <c r="G2" s="96"/>
      <c r="H2" s="7"/>
      <c r="I2" s="8" t="s">
        <v>4</v>
      </c>
      <c r="J2" s="9" t="s">
        <v>4</v>
      </c>
      <c r="K2" s="9"/>
      <c r="L2" s="10" t="s">
        <v>5</v>
      </c>
      <c r="M2" s="98" t="s">
        <v>6</v>
      </c>
      <c r="N2" s="99"/>
      <c r="O2" s="9"/>
      <c r="P2" s="9"/>
      <c r="Q2" s="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75" customHeight="1" x14ac:dyDescent="0.25">
      <c r="A3" s="12" t="s">
        <v>7</v>
      </c>
      <c r="B3" s="2"/>
      <c r="C3" s="3"/>
      <c r="D3" s="4"/>
      <c r="E3" s="28" t="s">
        <v>8</v>
      </c>
      <c r="F3" s="100"/>
      <c r="G3" s="96"/>
      <c r="H3" s="7"/>
      <c r="I3" s="29"/>
      <c r="J3" s="9" t="s">
        <v>9</v>
      </c>
      <c r="K3" s="9"/>
      <c r="L3" s="11" t="s">
        <v>10</v>
      </c>
      <c r="M3" s="101" t="s">
        <v>11</v>
      </c>
      <c r="N3" s="99"/>
      <c r="O3" s="9"/>
      <c r="P3" s="9"/>
      <c r="Q3" s="9"/>
      <c r="R3" s="9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5.75" customHeight="1" x14ac:dyDescent="0.25">
      <c r="A4" s="12"/>
      <c r="B4" s="102"/>
      <c r="C4" s="99"/>
      <c r="D4" s="4"/>
      <c r="E4" s="28" t="s">
        <v>12</v>
      </c>
      <c r="F4" s="23"/>
      <c r="G4" s="24"/>
      <c r="H4" s="7"/>
      <c r="I4" s="30"/>
      <c r="J4" s="9" t="s">
        <v>13</v>
      </c>
      <c r="K4" s="9"/>
      <c r="L4" s="13" t="s">
        <v>14</v>
      </c>
      <c r="M4" s="101" t="s">
        <v>15</v>
      </c>
      <c r="N4" s="99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5.75" customHeight="1" x14ac:dyDescent="0.25">
      <c r="A5" s="12"/>
      <c r="B5" s="4"/>
      <c r="C5" s="4"/>
      <c r="D5" s="4"/>
      <c r="E5" s="28" t="s">
        <v>16</v>
      </c>
      <c r="F5" s="100"/>
      <c r="G5" s="96"/>
      <c r="H5" s="7"/>
      <c r="I5" s="14" t="s">
        <v>17</v>
      </c>
      <c r="J5" s="9" t="s">
        <v>18</v>
      </c>
      <c r="K5" s="9"/>
      <c r="L5" s="25" t="s">
        <v>19</v>
      </c>
      <c r="M5" s="27" t="s">
        <v>20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5.75" customHeight="1" x14ac:dyDescent="0.25">
      <c r="A6" s="7"/>
      <c r="B6" s="7"/>
      <c r="C6" s="4"/>
      <c r="D6" s="4"/>
      <c r="E6" s="7"/>
      <c r="F6" s="7"/>
      <c r="G6" s="7"/>
      <c r="H6" s="7"/>
      <c r="I6" s="7"/>
      <c r="J6" s="7"/>
      <c r="K6" s="7"/>
      <c r="L6" s="7"/>
      <c r="M6" s="7"/>
      <c r="N6" s="7"/>
      <c r="O6" s="15" t="s">
        <v>21</v>
      </c>
      <c r="P6" s="7"/>
      <c r="Q6" s="7"/>
      <c r="R6" s="7"/>
      <c r="S6" s="7"/>
      <c r="T6" s="16"/>
      <c r="U6" s="15" t="s">
        <v>22</v>
      </c>
      <c r="V6" s="15" t="s">
        <v>23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5.75" customHeight="1" x14ac:dyDescent="0.25">
      <c r="A7" s="17"/>
      <c r="B7" s="17"/>
      <c r="C7" s="17"/>
      <c r="D7" s="17"/>
      <c r="E7" s="31" t="e">
        <f>#REF!&amp;" ("&amp;#REF!&amp;")"</f>
        <v>#REF!</v>
      </c>
      <c r="F7" s="18" t="s">
        <v>24</v>
      </c>
      <c r="G7" s="18" t="s">
        <v>25</v>
      </c>
      <c r="H7" s="18" t="s">
        <v>26</v>
      </c>
      <c r="I7" s="18" t="s">
        <v>27</v>
      </c>
      <c r="J7" s="18" t="s">
        <v>28</v>
      </c>
      <c r="K7" s="18" t="s">
        <v>29</v>
      </c>
      <c r="L7" s="18" t="s">
        <v>30</v>
      </c>
      <c r="M7" s="18" t="s">
        <v>31</v>
      </c>
      <c r="N7" s="18" t="s">
        <v>32</v>
      </c>
      <c r="O7" s="32" t="s">
        <v>33</v>
      </c>
      <c r="P7" s="18" t="s">
        <v>34</v>
      </c>
      <c r="Q7" s="18" t="s">
        <v>35</v>
      </c>
      <c r="R7" s="18" t="s">
        <v>36</v>
      </c>
      <c r="S7" s="18" t="s">
        <v>37</v>
      </c>
      <c r="T7" s="18" t="s">
        <v>38</v>
      </c>
      <c r="U7" s="18" t="s">
        <v>39</v>
      </c>
      <c r="V7" s="18" t="s">
        <v>40</v>
      </c>
      <c r="W7" s="18" t="s">
        <v>41</v>
      </c>
      <c r="X7" s="18" t="s">
        <v>42</v>
      </c>
      <c r="Y7" s="18" t="s">
        <v>43</v>
      </c>
      <c r="Z7" s="18" t="s">
        <v>44</v>
      </c>
      <c r="AA7" s="18" t="s">
        <v>45</v>
      </c>
      <c r="AB7" s="18" t="s">
        <v>46</v>
      </c>
      <c r="AC7" s="18" t="s">
        <v>47</v>
      </c>
      <c r="AD7" s="18" t="s">
        <v>48</v>
      </c>
      <c r="AE7" s="18" t="s">
        <v>49</v>
      </c>
      <c r="AF7" s="7"/>
      <c r="AG7" s="7"/>
      <c r="AH7" s="7"/>
    </row>
    <row r="8" spans="1:34" ht="15.75" customHeight="1" x14ac:dyDescent="0.25">
      <c r="A8" s="19" t="s">
        <v>50</v>
      </c>
      <c r="B8" s="19" t="s">
        <v>51</v>
      </c>
      <c r="C8" s="19" t="s">
        <v>38</v>
      </c>
      <c r="D8" s="19" t="s">
        <v>52</v>
      </c>
      <c r="E8" s="33"/>
      <c r="F8" s="103" t="s">
        <v>53</v>
      </c>
      <c r="G8" s="95"/>
      <c r="H8" s="95"/>
      <c r="I8" s="95"/>
      <c r="J8" s="95"/>
      <c r="K8" s="95"/>
      <c r="L8" s="95"/>
      <c r="M8" s="95"/>
      <c r="N8" s="95"/>
      <c r="O8" s="95"/>
      <c r="P8" s="96"/>
      <c r="Q8" s="104" t="s">
        <v>54</v>
      </c>
      <c r="R8" s="95"/>
      <c r="S8" s="95"/>
      <c r="T8" s="96"/>
      <c r="U8" s="34"/>
      <c r="V8" s="34"/>
      <c r="W8" s="94" t="s">
        <v>55</v>
      </c>
      <c r="X8" s="95"/>
      <c r="Y8" s="95"/>
      <c r="Z8" s="95"/>
      <c r="AA8" s="95"/>
      <c r="AB8" s="95"/>
      <c r="AC8" s="95"/>
      <c r="AD8" s="95"/>
      <c r="AE8" s="96"/>
      <c r="AF8" s="7"/>
      <c r="AG8" s="7"/>
      <c r="AH8" s="7"/>
    </row>
    <row r="9" spans="1:34" ht="15.75" customHeight="1" x14ac:dyDescent="0.25">
      <c r="A9" s="4"/>
      <c r="B9" s="4"/>
      <c r="C9" s="4"/>
      <c r="D9" s="4"/>
      <c r="E9" s="22" t="s">
        <v>56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1"/>
      <c r="Q9" s="35"/>
      <c r="R9" s="35"/>
      <c r="S9" s="35"/>
      <c r="T9" s="35"/>
      <c r="U9" s="35"/>
      <c r="V9" s="35"/>
      <c r="W9" s="1"/>
      <c r="X9" s="35"/>
      <c r="Y9" s="35"/>
      <c r="Z9" s="35"/>
      <c r="AA9" s="35"/>
      <c r="AB9" s="35"/>
      <c r="AC9" s="1"/>
      <c r="AD9" s="35"/>
      <c r="AE9" s="35"/>
      <c r="AF9" s="7"/>
      <c r="AG9" s="7"/>
      <c r="AH9" s="7"/>
    </row>
    <row r="10" spans="1:34" ht="15.75" customHeight="1" x14ac:dyDescent="0.25">
      <c r="A10" s="20" t="s">
        <v>57</v>
      </c>
      <c r="B10" s="20" t="s">
        <v>57</v>
      </c>
      <c r="C10" s="20" t="s">
        <v>57</v>
      </c>
      <c r="D10" s="20" t="s">
        <v>57</v>
      </c>
      <c r="E10" s="26" t="s">
        <v>58</v>
      </c>
      <c r="F10" s="1"/>
      <c r="G10" s="1"/>
      <c r="H10" s="1"/>
      <c r="I10" s="35"/>
      <c r="J10" s="35"/>
      <c r="K10" s="1"/>
      <c r="L10" s="1"/>
      <c r="M10" s="35"/>
      <c r="N10" s="1"/>
      <c r="O10" s="35"/>
      <c r="P10" s="35"/>
      <c r="Q10" s="1"/>
      <c r="R10" s="1"/>
      <c r="S10" s="1"/>
      <c r="T10" s="35"/>
      <c r="U10" s="35"/>
      <c r="V10" s="35"/>
      <c r="W10" s="35"/>
      <c r="X10" s="1"/>
      <c r="Y10" s="1"/>
      <c r="Z10" s="35"/>
      <c r="AA10" s="1"/>
      <c r="AB10" s="1"/>
      <c r="AC10" s="35"/>
      <c r="AD10" s="35"/>
      <c r="AE10" s="35"/>
      <c r="AF10" s="7"/>
      <c r="AG10" s="7"/>
      <c r="AH10" s="7"/>
    </row>
    <row r="11" spans="1:34" ht="15.75" customHeight="1" x14ac:dyDescent="0.25">
      <c r="A11" s="20" t="s">
        <v>57</v>
      </c>
      <c r="B11" s="20" t="s">
        <v>57</v>
      </c>
      <c r="C11" s="20" t="s">
        <v>57</v>
      </c>
      <c r="D11" s="20" t="s">
        <v>57</v>
      </c>
      <c r="E11" s="26" t="s">
        <v>59</v>
      </c>
      <c r="F11" s="1"/>
      <c r="G11" s="1"/>
      <c r="H11" s="1"/>
      <c r="I11" s="35"/>
      <c r="J11" s="35"/>
      <c r="K11" s="1"/>
      <c r="L11" s="1"/>
      <c r="M11" s="35"/>
      <c r="N11" s="1"/>
      <c r="O11" s="35"/>
      <c r="P11" s="35"/>
      <c r="Q11" s="1"/>
      <c r="R11" s="1"/>
      <c r="S11" s="1"/>
      <c r="T11" s="35"/>
      <c r="U11" s="35"/>
      <c r="V11" s="35"/>
      <c r="W11" s="35"/>
      <c r="X11" s="1"/>
      <c r="Y11" s="1"/>
      <c r="Z11" s="35"/>
      <c r="AA11" s="1"/>
      <c r="AB11" s="1"/>
      <c r="AC11" s="35"/>
      <c r="AD11" s="35"/>
      <c r="AE11" s="35"/>
      <c r="AF11" s="7"/>
      <c r="AG11" s="7"/>
      <c r="AH11" s="7"/>
    </row>
    <row r="12" spans="1:34" ht="15.75" customHeight="1" x14ac:dyDescent="0.25">
      <c r="A12" s="4"/>
      <c r="B12" s="4"/>
      <c r="C12" s="4"/>
      <c r="D12" s="4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15.75" customHeight="1" x14ac:dyDescent="0.25">
      <c r="A13" s="4"/>
      <c r="B13" s="4"/>
      <c r="C13" s="4"/>
      <c r="D13" s="4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5.75" customHeight="1" x14ac:dyDescent="0.25">
      <c r="A14" s="4"/>
      <c r="B14" s="4"/>
      <c r="C14" s="4"/>
      <c r="D14" s="4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15.75" customHeight="1" x14ac:dyDescent="0.25">
      <c r="A15" s="4"/>
      <c r="B15" s="4"/>
      <c r="C15" s="4"/>
      <c r="D15" s="4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5.75" customHeight="1" x14ac:dyDescent="0.25">
      <c r="A16" s="4"/>
      <c r="B16" s="4"/>
      <c r="C16" s="4"/>
      <c r="D16" s="4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 t="s">
        <v>60</v>
      </c>
      <c r="AE16" s="7" t="s">
        <v>60</v>
      </c>
      <c r="AF16" s="7" t="s">
        <v>60</v>
      </c>
      <c r="AG16" s="7"/>
      <c r="AH16" s="7" t="s">
        <v>60</v>
      </c>
    </row>
    <row r="21" spans="12:12" ht="15.75" customHeight="1" x14ac:dyDescent="0.25">
      <c r="L21" s="7" t="s">
        <v>60</v>
      </c>
    </row>
    <row r="31" spans="12:12" ht="12.5" x14ac:dyDescent="0.25"/>
    <row r="32" spans="12:12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</sheetData>
  <mergeCells count="10">
    <mergeCell ref="B4:C4"/>
    <mergeCell ref="M4:N4"/>
    <mergeCell ref="F5:G5"/>
    <mergeCell ref="F8:P8"/>
    <mergeCell ref="Q8:T8"/>
    <mergeCell ref="W8:AE8"/>
    <mergeCell ref="F2:G2"/>
    <mergeCell ref="M2:N2"/>
    <mergeCell ref="F3:G3"/>
    <mergeCell ref="M3:N3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</sheetPr>
  <dimension ref="A1:V199"/>
  <sheetViews>
    <sheetView tabSelected="1" zoomScale="85" zoomScaleNormal="85" workbookViewId="0">
      <selection activeCell="I41" sqref="I41"/>
    </sheetView>
  </sheetViews>
  <sheetFormatPr defaultColWidth="8.7265625" defaultRowHeight="13" x14ac:dyDescent="0.3"/>
  <cols>
    <col min="1" max="1" width="8.7265625" style="52"/>
    <col min="2" max="2" width="28.81640625" style="52" customWidth="1"/>
    <col min="3" max="3" width="34" style="52" bestFit="1" customWidth="1"/>
    <col min="4" max="4" width="31.26953125" style="52" customWidth="1"/>
    <col min="5" max="5" width="27.26953125" style="52" customWidth="1"/>
    <col min="6" max="6" width="9.81640625" style="56" bestFit="1" customWidth="1"/>
    <col min="7" max="7" width="12.453125" style="56" customWidth="1"/>
    <col min="8" max="8" width="16" style="83" customWidth="1"/>
    <col min="9" max="9" width="9.1796875" style="56" bestFit="1" customWidth="1"/>
    <col min="10" max="10" width="28.453125" style="56" customWidth="1"/>
    <col min="11" max="11" width="29.453125" style="56" customWidth="1"/>
    <col min="12" max="12" width="28.7265625" style="84" bestFit="1" customWidth="1"/>
    <col min="13" max="13" width="24.1796875" style="84" bestFit="1" customWidth="1"/>
    <col min="14" max="14" width="15.81640625" style="52" bestFit="1" customWidth="1"/>
    <col min="15" max="15" width="17" style="52" customWidth="1"/>
    <col min="16" max="16" width="13.1796875" style="52" customWidth="1"/>
    <col min="17" max="17" width="15.81640625" style="52" bestFit="1" customWidth="1"/>
    <col min="18" max="18" width="12" style="52" bestFit="1" customWidth="1"/>
    <col min="19" max="16384" width="8.7265625" style="52"/>
  </cols>
  <sheetData>
    <row r="1" spans="1:22" ht="27" x14ac:dyDescent="0.55000000000000004">
      <c r="A1" s="49"/>
      <c r="B1" s="105" t="s">
        <v>61</v>
      </c>
      <c r="C1" s="106"/>
      <c r="D1" s="106"/>
      <c r="E1" s="106"/>
      <c r="F1" s="106"/>
      <c r="G1" s="106"/>
      <c r="H1" s="106"/>
      <c r="I1" s="106"/>
      <c r="J1" s="50"/>
      <c r="K1" s="50"/>
      <c r="L1" s="51"/>
      <c r="M1" s="51"/>
      <c r="N1" s="49"/>
      <c r="O1" s="49"/>
      <c r="P1" s="49"/>
      <c r="Q1" s="49"/>
      <c r="R1" s="49"/>
      <c r="S1" s="49"/>
      <c r="T1" s="49"/>
      <c r="U1" s="49"/>
      <c r="V1" s="49"/>
    </row>
    <row r="2" spans="1:22" ht="14.5" x14ac:dyDescent="0.35">
      <c r="A2" s="49"/>
      <c r="B2" s="49"/>
      <c r="C2" s="49"/>
      <c r="D2" s="49"/>
      <c r="E2" s="49"/>
      <c r="F2" s="50"/>
      <c r="G2" s="50"/>
      <c r="H2" s="53"/>
      <c r="I2" s="50"/>
      <c r="J2" s="50"/>
      <c r="K2" s="50"/>
      <c r="L2" s="51"/>
      <c r="M2" s="51"/>
      <c r="N2" s="49"/>
      <c r="O2" s="49"/>
      <c r="P2" s="49"/>
      <c r="Q2" s="49"/>
      <c r="R2" s="49"/>
      <c r="S2" s="49"/>
      <c r="T2" s="49"/>
      <c r="U2" s="49"/>
      <c r="V2" s="49"/>
    </row>
    <row r="3" spans="1:22" ht="14.5" x14ac:dyDescent="0.35">
      <c r="A3" s="49"/>
      <c r="B3" s="49"/>
      <c r="C3" s="49"/>
      <c r="D3" s="49"/>
      <c r="E3" s="49"/>
      <c r="F3" s="50"/>
      <c r="G3" s="50"/>
      <c r="H3" s="53"/>
      <c r="I3" s="50"/>
      <c r="J3" s="50"/>
      <c r="K3" s="50"/>
      <c r="L3" s="51"/>
      <c r="M3" s="51"/>
      <c r="N3" s="49"/>
      <c r="O3" s="49"/>
      <c r="P3" s="49"/>
      <c r="Q3" s="49"/>
      <c r="R3" s="49"/>
      <c r="S3" s="49"/>
      <c r="T3" s="49"/>
      <c r="U3" s="49"/>
      <c r="V3" s="49"/>
    </row>
    <row r="4" spans="1:22" ht="15.5" x14ac:dyDescent="0.35">
      <c r="A4" s="49"/>
      <c r="B4" s="54" t="s">
        <v>62</v>
      </c>
      <c r="C4" s="49"/>
      <c r="D4" s="49"/>
      <c r="E4" s="49"/>
      <c r="F4" s="50"/>
      <c r="G4" s="50"/>
      <c r="H4" s="53"/>
      <c r="I4" s="50"/>
      <c r="J4" s="50"/>
      <c r="K4" s="50"/>
      <c r="L4" s="51"/>
      <c r="M4" s="51"/>
      <c r="N4" s="49"/>
      <c r="O4" s="49"/>
      <c r="P4" s="49"/>
      <c r="Q4" s="49"/>
      <c r="R4" s="49"/>
      <c r="S4" s="49"/>
      <c r="T4" s="49"/>
      <c r="U4" s="49"/>
      <c r="V4" s="49"/>
    </row>
    <row r="5" spans="1:22" ht="14.5" x14ac:dyDescent="0.35">
      <c r="A5" s="49"/>
      <c r="B5" s="49"/>
      <c r="C5" s="49"/>
      <c r="D5" s="49"/>
      <c r="E5" s="49"/>
      <c r="F5" s="50"/>
      <c r="G5" s="50"/>
      <c r="H5" s="53"/>
      <c r="I5" s="50"/>
      <c r="J5" s="50"/>
      <c r="K5" s="50"/>
      <c r="L5" s="51"/>
      <c r="M5" s="51"/>
      <c r="N5" s="49"/>
      <c r="O5" s="49"/>
      <c r="P5" s="49"/>
      <c r="Q5" s="49"/>
      <c r="R5" s="49"/>
      <c r="S5" s="49"/>
      <c r="T5" s="49"/>
      <c r="U5" s="49"/>
      <c r="V5" s="49"/>
    </row>
    <row r="6" spans="1:22" ht="15.5" x14ac:dyDescent="0.35">
      <c r="A6" s="49"/>
      <c r="B6" s="55" t="s">
        <v>63</v>
      </c>
      <c r="C6" s="55" t="s">
        <v>64</v>
      </c>
      <c r="D6" s="55" t="s">
        <v>65</v>
      </c>
      <c r="E6" s="55" t="s">
        <v>66</v>
      </c>
      <c r="F6" s="50"/>
      <c r="G6" s="49"/>
      <c r="H6" s="49"/>
      <c r="I6" s="49"/>
      <c r="J6" s="49"/>
      <c r="K6" s="50"/>
      <c r="L6" s="51"/>
      <c r="M6" s="51"/>
      <c r="N6" s="49"/>
      <c r="O6" s="49"/>
      <c r="P6" s="49"/>
      <c r="Q6" s="49"/>
      <c r="R6" s="49"/>
      <c r="S6" s="49"/>
      <c r="T6" s="49"/>
      <c r="U6" s="49"/>
      <c r="V6" s="49"/>
    </row>
    <row r="7" spans="1:22" ht="14.5" x14ac:dyDescent="0.35">
      <c r="A7" s="49"/>
      <c r="B7" s="49" t="s">
        <v>67</v>
      </c>
      <c r="C7" s="49">
        <f>COUNTIF(E17:E173,"Single Family")/2</f>
        <v>11</v>
      </c>
      <c r="D7" s="86">
        <f>SUMIFS(L$17:L$173, $B$17:$B$173, "*Total", $E$17:$E$173,"Single Family")</f>
        <v>16273919745</v>
      </c>
      <c r="E7" s="86">
        <f>SUMIFS(M$17:M$173, $B$17:$B$173, "*Total", $E$17:$E$173,"Single Family")</f>
        <v>12315029168</v>
      </c>
      <c r="F7" s="50"/>
      <c r="H7" s="49"/>
      <c r="I7" s="49"/>
      <c r="J7" s="51"/>
      <c r="K7" s="51"/>
      <c r="L7" s="51"/>
      <c r="M7" s="51"/>
      <c r="N7" s="49"/>
      <c r="O7" s="49"/>
      <c r="Q7" s="51"/>
      <c r="R7" s="49"/>
      <c r="S7" s="49"/>
      <c r="T7" s="49"/>
      <c r="U7" s="49"/>
      <c r="V7" s="49"/>
    </row>
    <row r="8" spans="1:22" ht="14.5" x14ac:dyDescent="0.35">
      <c r="A8" s="49"/>
      <c r="B8" s="49" t="s">
        <v>68</v>
      </c>
      <c r="C8" s="49">
        <f>COUNTIF(E17:E173,"Multifamily")/2</f>
        <v>9</v>
      </c>
      <c r="D8" s="86">
        <f>SUMIFS(L$17:L$173, $B$17:$B$173, "*Total", $E$17:$E$173,"Multifamily")</f>
        <v>1616756693</v>
      </c>
      <c r="E8" s="86">
        <f>SUMIFS(M$17:M$173, $B$17:$B$173, "*Total", $E$17:$E$173,"Multifamily")</f>
        <v>1821835905</v>
      </c>
      <c r="F8" s="50"/>
      <c r="G8" s="49"/>
      <c r="H8" s="49"/>
      <c r="I8" s="49"/>
      <c r="J8" s="51"/>
      <c r="K8" s="51"/>
      <c r="L8" s="51"/>
      <c r="M8" s="51"/>
      <c r="N8" s="49"/>
      <c r="O8" s="49"/>
      <c r="Q8" s="49"/>
      <c r="R8" s="49"/>
      <c r="S8" s="49"/>
      <c r="T8" s="49"/>
      <c r="U8" s="49"/>
      <c r="V8" s="49"/>
    </row>
    <row r="9" spans="1:22" ht="14.5" x14ac:dyDescent="0.35">
      <c r="A9" s="49"/>
      <c r="B9" s="49" t="s">
        <v>69</v>
      </c>
      <c r="C9" s="49">
        <f>COUNTIF(E17:E173,"Reverse REMIC")/2</f>
        <v>2</v>
      </c>
      <c r="D9" s="86">
        <f>SUMIFS(L$17:L$173, $B$17:$B$173, "*Total", $E$17:$E$173,"Reverse REMIC")</f>
        <v>681219067</v>
      </c>
      <c r="E9" s="86">
        <f>SUMIFS(M$17:M$173, $B$17:$B$173, "*Total", $E$17:$E$173,"Reverse REMIC")</f>
        <v>689620590</v>
      </c>
      <c r="F9" s="50"/>
      <c r="G9" s="49"/>
      <c r="H9" s="49"/>
      <c r="I9" s="49"/>
      <c r="J9" s="49"/>
      <c r="K9" s="50"/>
      <c r="L9" s="51"/>
      <c r="M9" s="51"/>
      <c r="N9" s="49"/>
      <c r="O9" s="49"/>
      <c r="Q9" s="49"/>
      <c r="R9" s="49"/>
      <c r="S9" s="49"/>
      <c r="T9" s="49"/>
      <c r="U9" s="49"/>
      <c r="V9" s="49"/>
    </row>
    <row r="10" spans="1:22" ht="15" thickBot="1" x14ac:dyDescent="0.4">
      <c r="A10" s="49"/>
      <c r="B10" s="87" t="s">
        <v>70</v>
      </c>
      <c r="C10" s="87">
        <f>SUM(C7:C9)</f>
        <v>22</v>
      </c>
      <c r="D10" s="88">
        <f>SUM(D7:D9)</f>
        <v>18571895505</v>
      </c>
      <c r="E10" s="88">
        <f>SUM(E7:E9)</f>
        <v>14826485663</v>
      </c>
      <c r="F10" s="50"/>
      <c r="G10" s="49"/>
      <c r="H10" s="49"/>
      <c r="I10" s="49"/>
      <c r="J10" s="49"/>
      <c r="K10" s="50"/>
      <c r="L10" s="51"/>
      <c r="M10" s="51"/>
      <c r="N10" s="49"/>
      <c r="O10" s="49"/>
      <c r="P10" s="49"/>
      <c r="Q10" s="49"/>
      <c r="R10" s="49"/>
      <c r="S10" s="49"/>
      <c r="T10" s="49"/>
      <c r="U10" s="49"/>
      <c r="V10" s="49"/>
    </row>
    <row r="11" spans="1:22" ht="14.5" x14ac:dyDescent="0.35">
      <c r="A11" s="49"/>
      <c r="B11" s="49"/>
      <c r="C11" s="49"/>
      <c r="D11" s="49"/>
      <c r="E11" s="49"/>
      <c r="F11" s="50"/>
      <c r="G11" s="50"/>
      <c r="H11" s="53"/>
      <c r="I11" s="50"/>
      <c r="J11" s="50"/>
      <c r="K11" s="50"/>
      <c r="L11" s="51"/>
      <c r="M11" s="51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14.5" x14ac:dyDescent="0.35">
      <c r="A12" s="49"/>
      <c r="B12" s="49"/>
      <c r="C12" s="49"/>
      <c r="D12" s="49"/>
      <c r="E12" s="49"/>
      <c r="F12" s="50"/>
      <c r="G12" s="50"/>
      <c r="H12" s="53"/>
      <c r="I12" s="50"/>
      <c r="J12" s="50"/>
      <c r="K12" s="50"/>
      <c r="L12" s="51"/>
      <c r="M12" s="51"/>
      <c r="N12" s="49"/>
      <c r="O12" s="49"/>
      <c r="P12" s="49"/>
      <c r="Q12" s="49"/>
      <c r="R12" s="49"/>
      <c r="S12" s="49"/>
      <c r="T12" s="49"/>
      <c r="U12" s="49"/>
      <c r="V12" s="49"/>
    </row>
    <row r="13" spans="1:22" ht="14.5" x14ac:dyDescent="0.35">
      <c r="A13" s="49"/>
      <c r="B13" s="49"/>
      <c r="C13" s="49"/>
      <c r="D13" s="49"/>
      <c r="E13" s="49"/>
      <c r="F13" s="50"/>
      <c r="G13" s="50"/>
      <c r="H13" s="53"/>
      <c r="I13" s="50"/>
      <c r="J13" s="50"/>
      <c r="K13" s="50"/>
      <c r="L13" s="51"/>
      <c r="M13" s="51"/>
      <c r="N13" s="49"/>
      <c r="O13" s="49"/>
      <c r="P13" s="49"/>
      <c r="Q13" s="49"/>
      <c r="R13" s="49"/>
      <c r="S13" s="49"/>
      <c r="T13" s="49"/>
      <c r="U13" s="49"/>
      <c r="V13" s="49"/>
    </row>
    <row r="14" spans="1:22" ht="15.5" x14ac:dyDescent="0.35">
      <c r="A14" s="49"/>
      <c r="B14" s="54" t="s">
        <v>71</v>
      </c>
      <c r="C14" s="49"/>
      <c r="D14" s="49"/>
      <c r="E14" s="49"/>
      <c r="F14" s="50"/>
      <c r="G14" s="50"/>
      <c r="H14" s="53"/>
      <c r="I14" s="50"/>
      <c r="J14" s="50"/>
      <c r="K14" s="50"/>
      <c r="L14" s="51"/>
      <c r="M14" s="51"/>
      <c r="N14" s="54"/>
      <c r="O14" s="49"/>
      <c r="P14" s="49"/>
      <c r="Q14" s="49"/>
      <c r="R14" s="49"/>
      <c r="S14" s="49"/>
      <c r="T14" s="49"/>
      <c r="U14" s="49"/>
      <c r="V14" s="49"/>
    </row>
    <row r="15" spans="1:22" ht="14.5" x14ac:dyDescent="0.35">
      <c r="A15" s="49"/>
      <c r="B15" s="49"/>
      <c r="C15" s="49"/>
      <c r="D15" s="49"/>
      <c r="E15" s="49"/>
      <c r="F15" s="50"/>
      <c r="G15" s="50"/>
      <c r="H15" s="53"/>
      <c r="I15" s="50"/>
      <c r="J15" s="50"/>
      <c r="K15" s="50"/>
      <c r="L15" s="51"/>
      <c r="M15" s="51"/>
      <c r="N15" s="49"/>
      <c r="O15" s="49"/>
      <c r="P15" s="49"/>
      <c r="Q15" s="49"/>
      <c r="R15" s="49"/>
      <c r="S15" s="49"/>
      <c r="T15" s="49"/>
      <c r="U15" s="49"/>
      <c r="V15" s="49"/>
    </row>
    <row r="16" spans="1:22" ht="31" x14ac:dyDescent="0.35">
      <c r="A16" s="49"/>
      <c r="B16" s="57" t="s">
        <v>72</v>
      </c>
      <c r="C16" s="57" t="s">
        <v>73</v>
      </c>
      <c r="D16" s="57" t="s">
        <v>74</v>
      </c>
      <c r="E16" s="57" t="s">
        <v>63</v>
      </c>
      <c r="F16" s="58" t="s">
        <v>75</v>
      </c>
      <c r="G16" s="58" t="s">
        <v>76</v>
      </c>
      <c r="H16" s="59" t="s">
        <v>77</v>
      </c>
      <c r="I16" s="58" t="s">
        <v>78</v>
      </c>
      <c r="J16" s="58" t="s">
        <v>79</v>
      </c>
      <c r="K16" s="58" t="s">
        <v>80</v>
      </c>
      <c r="L16" s="60" t="s">
        <v>65</v>
      </c>
      <c r="M16" s="60" t="s">
        <v>66</v>
      </c>
      <c r="N16" s="49"/>
      <c r="O16" s="49"/>
      <c r="P16" s="49"/>
      <c r="Q16" s="49"/>
      <c r="R16" s="49"/>
      <c r="S16" s="49"/>
      <c r="T16" s="49"/>
      <c r="U16" s="49"/>
      <c r="V16" s="49"/>
    </row>
    <row r="17" spans="1:22" ht="14.5" x14ac:dyDescent="0.35">
      <c r="A17" s="49"/>
      <c r="B17" s="49" t="s">
        <v>81</v>
      </c>
      <c r="C17" s="49" t="s">
        <v>82</v>
      </c>
      <c r="D17" s="49" t="s">
        <v>83</v>
      </c>
      <c r="E17" s="49" t="s">
        <v>67</v>
      </c>
      <c r="F17" s="50">
        <v>1</v>
      </c>
      <c r="G17" s="50" t="s">
        <v>84</v>
      </c>
      <c r="H17" s="53">
        <v>5.5</v>
      </c>
      <c r="I17" s="89">
        <v>30</v>
      </c>
      <c r="J17" s="50" t="s">
        <v>85</v>
      </c>
      <c r="K17" s="50" t="s">
        <v>86</v>
      </c>
      <c r="L17" s="51">
        <v>50000000</v>
      </c>
      <c r="M17" s="51">
        <v>50000000</v>
      </c>
      <c r="N17" s="49"/>
      <c r="O17" s="68"/>
      <c r="P17" s="49"/>
      <c r="Q17" s="49"/>
      <c r="R17" s="49"/>
      <c r="S17" s="49"/>
      <c r="T17" s="49"/>
      <c r="U17" s="49"/>
      <c r="V17" s="49"/>
    </row>
    <row r="18" spans="1:22" ht="14.5" x14ac:dyDescent="0.35">
      <c r="A18" s="49"/>
      <c r="B18" s="49"/>
      <c r="C18" s="49"/>
      <c r="D18" s="49"/>
      <c r="E18" s="49"/>
      <c r="F18" s="50">
        <v>2</v>
      </c>
      <c r="G18" s="50" t="s">
        <v>84</v>
      </c>
      <c r="H18" s="53">
        <v>5.5</v>
      </c>
      <c r="I18" s="89">
        <v>30</v>
      </c>
      <c r="J18" s="50" t="s">
        <v>87</v>
      </c>
      <c r="K18" s="50" t="s">
        <v>88</v>
      </c>
      <c r="L18" s="51">
        <v>116666667</v>
      </c>
      <c r="M18" s="51">
        <v>50000000</v>
      </c>
      <c r="N18" s="49"/>
      <c r="O18" s="68"/>
      <c r="P18" s="49"/>
      <c r="Q18" s="49"/>
      <c r="R18" s="49"/>
      <c r="S18" s="49"/>
      <c r="T18" s="49"/>
      <c r="U18" s="49"/>
      <c r="V18" s="49"/>
    </row>
    <row r="19" spans="1:22" ht="14.5" x14ac:dyDescent="0.35">
      <c r="A19" s="49"/>
      <c r="B19" s="49"/>
      <c r="C19" s="49"/>
      <c r="D19" s="49"/>
      <c r="E19" s="49"/>
      <c r="F19" s="50">
        <v>3</v>
      </c>
      <c r="G19" s="50" t="s">
        <v>84</v>
      </c>
      <c r="H19" s="53">
        <v>6</v>
      </c>
      <c r="I19" s="89">
        <v>30</v>
      </c>
      <c r="J19" s="50" t="s">
        <v>89</v>
      </c>
      <c r="K19" s="50" t="s">
        <v>90</v>
      </c>
      <c r="L19" s="51">
        <v>150000000</v>
      </c>
      <c r="M19" s="51">
        <v>103307583</v>
      </c>
      <c r="N19" s="49"/>
      <c r="O19" s="68"/>
      <c r="P19" s="49"/>
      <c r="Q19" s="49"/>
      <c r="R19" s="49"/>
      <c r="S19" s="49"/>
      <c r="T19" s="49"/>
      <c r="U19" s="49"/>
      <c r="V19" s="49"/>
    </row>
    <row r="20" spans="1:22" ht="14.5" x14ac:dyDescent="0.35">
      <c r="A20" s="49"/>
      <c r="B20" s="49"/>
      <c r="C20" s="49"/>
      <c r="D20" s="49"/>
      <c r="E20" s="49"/>
      <c r="F20" s="50">
        <v>4</v>
      </c>
      <c r="G20" s="50" t="s">
        <v>84</v>
      </c>
      <c r="H20" s="53">
        <v>5.5</v>
      </c>
      <c r="I20" s="89">
        <v>30</v>
      </c>
      <c r="J20" s="50" t="s">
        <v>85</v>
      </c>
      <c r="K20" s="50" t="s">
        <v>91</v>
      </c>
      <c r="L20" s="51">
        <v>120250000</v>
      </c>
      <c r="M20" s="51">
        <v>101750000</v>
      </c>
      <c r="N20" s="49"/>
      <c r="O20" s="68"/>
      <c r="P20" s="49"/>
      <c r="Q20" s="49"/>
      <c r="R20" s="49"/>
      <c r="S20" s="49"/>
      <c r="T20" s="49"/>
      <c r="U20" s="49"/>
      <c r="V20" s="49"/>
    </row>
    <row r="21" spans="1:22" ht="14.5" x14ac:dyDescent="0.35">
      <c r="A21" s="49"/>
      <c r="B21" s="49"/>
      <c r="C21" s="49"/>
      <c r="D21" s="49"/>
      <c r="E21" s="49"/>
      <c r="F21" s="50">
        <v>5</v>
      </c>
      <c r="G21" s="50" t="s">
        <v>84</v>
      </c>
      <c r="H21" s="53">
        <v>5.5</v>
      </c>
      <c r="I21" s="89">
        <v>30</v>
      </c>
      <c r="J21" s="50" t="s">
        <v>92</v>
      </c>
      <c r="K21" s="50" t="s">
        <v>93</v>
      </c>
      <c r="L21" s="51">
        <v>23569772</v>
      </c>
      <c r="M21" s="51">
        <v>917545</v>
      </c>
      <c r="N21" s="49"/>
      <c r="O21" s="68"/>
      <c r="P21" s="49"/>
      <c r="Q21" s="49"/>
      <c r="R21" s="49"/>
      <c r="S21" s="49"/>
      <c r="T21" s="49"/>
      <c r="U21" s="49"/>
      <c r="V21" s="49"/>
    </row>
    <row r="22" spans="1:22" ht="14.5" x14ac:dyDescent="0.35">
      <c r="A22" s="49"/>
      <c r="B22" s="49"/>
      <c r="C22" s="49"/>
      <c r="D22" s="49"/>
      <c r="E22" s="49"/>
      <c r="F22" s="50">
        <v>6</v>
      </c>
      <c r="G22" s="50" t="s">
        <v>84</v>
      </c>
      <c r="H22" s="53">
        <v>5.5</v>
      </c>
      <c r="I22" s="89">
        <v>30</v>
      </c>
      <c r="J22" s="50" t="s">
        <v>94</v>
      </c>
      <c r="K22" s="50" t="s">
        <v>95</v>
      </c>
      <c r="L22" s="51">
        <v>200000000</v>
      </c>
      <c r="M22" s="51">
        <v>100000000</v>
      </c>
      <c r="N22" s="49"/>
      <c r="O22" s="68"/>
      <c r="P22" s="49"/>
      <c r="Q22" s="49"/>
      <c r="R22" s="49"/>
      <c r="S22" s="49"/>
      <c r="T22" s="49"/>
      <c r="U22" s="49"/>
      <c r="V22" s="49"/>
    </row>
    <row r="23" spans="1:22" ht="14.5" x14ac:dyDescent="0.35">
      <c r="A23" s="49"/>
      <c r="B23" s="49"/>
      <c r="C23" s="49"/>
      <c r="D23" s="49"/>
      <c r="E23" s="49"/>
      <c r="F23" s="50">
        <v>7</v>
      </c>
      <c r="G23" s="50" t="s">
        <v>84</v>
      </c>
      <c r="H23" s="53">
        <v>5</v>
      </c>
      <c r="I23" s="89">
        <v>30</v>
      </c>
      <c r="J23" s="50" t="s">
        <v>96</v>
      </c>
      <c r="K23" s="50" t="s">
        <v>97</v>
      </c>
      <c r="L23" s="51">
        <v>118000000</v>
      </c>
      <c r="M23" s="51">
        <v>0</v>
      </c>
      <c r="N23" s="49"/>
      <c r="O23" s="68"/>
      <c r="P23" s="49"/>
      <c r="Q23" s="49"/>
      <c r="R23" s="49"/>
      <c r="S23" s="49"/>
      <c r="T23" s="49"/>
      <c r="U23" s="49"/>
      <c r="V23" s="49"/>
    </row>
    <row r="24" spans="1:22" ht="14.5" x14ac:dyDescent="0.35">
      <c r="A24" s="49"/>
      <c r="B24" s="49"/>
      <c r="C24" s="49"/>
      <c r="D24" s="49"/>
      <c r="E24" s="49"/>
      <c r="F24" s="50">
        <v>8</v>
      </c>
      <c r="G24" s="50" t="s">
        <v>84</v>
      </c>
      <c r="H24" s="53">
        <v>6</v>
      </c>
      <c r="I24" s="89">
        <v>30</v>
      </c>
      <c r="J24" s="50" t="s">
        <v>85</v>
      </c>
      <c r="K24" s="50" t="s">
        <v>86</v>
      </c>
      <c r="L24" s="51">
        <v>80000000</v>
      </c>
      <c r="M24" s="51">
        <v>80000000</v>
      </c>
      <c r="N24" s="49"/>
      <c r="O24" s="68"/>
      <c r="P24" s="49"/>
      <c r="Q24" s="49"/>
      <c r="R24" s="49"/>
      <c r="S24" s="49"/>
      <c r="T24" s="49"/>
      <c r="U24" s="49"/>
      <c r="V24" s="49"/>
    </row>
    <row r="25" spans="1:22" ht="14.5" x14ac:dyDescent="0.35">
      <c r="A25" s="49"/>
      <c r="B25" s="49"/>
      <c r="C25" s="49"/>
      <c r="D25" s="49"/>
      <c r="E25" s="69"/>
      <c r="F25" s="50">
        <v>9</v>
      </c>
      <c r="G25" s="50" t="s">
        <v>84</v>
      </c>
      <c r="H25" s="53">
        <v>5.5</v>
      </c>
      <c r="I25" s="89">
        <v>30</v>
      </c>
      <c r="J25" s="50" t="s">
        <v>85</v>
      </c>
      <c r="K25" s="50" t="s">
        <v>86</v>
      </c>
      <c r="L25" s="51">
        <v>100000000</v>
      </c>
      <c r="M25" s="51">
        <v>100000000</v>
      </c>
      <c r="N25" s="49"/>
      <c r="O25" s="68"/>
      <c r="P25" s="49"/>
      <c r="Q25" s="49"/>
      <c r="R25" s="49"/>
      <c r="S25" s="49"/>
      <c r="T25" s="49"/>
      <c r="U25" s="49"/>
      <c r="V25" s="49"/>
    </row>
    <row r="26" spans="1:22" ht="14.5" x14ac:dyDescent="0.35">
      <c r="A26" s="49"/>
      <c r="B26" s="61" t="str">
        <f>B17 &amp; " Total"</f>
        <v>2026-060 Total</v>
      </c>
      <c r="C26" s="61" t="s">
        <v>98</v>
      </c>
      <c r="D26" s="61" t="s">
        <v>98</v>
      </c>
      <c r="E26" s="62" t="str">
        <f>E17</f>
        <v>Single Family</v>
      </c>
      <c r="F26" s="63" t="s">
        <v>98</v>
      </c>
      <c r="G26" s="64" t="s">
        <v>98</v>
      </c>
      <c r="H26" s="65" t="s">
        <v>98</v>
      </c>
      <c r="I26" s="66" t="s">
        <v>98</v>
      </c>
      <c r="J26" s="64" t="s">
        <v>98</v>
      </c>
      <c r="K26" s="64" t="s">
        <v>98</v>
      </c>
      <c r="L26" s="67">
        <f>SUM(L17:L25)</f>
        <v>958486439</v>
      </c>
      <c r="M26" s="67">
        <f>SUM(M17:M25)</f>
        <v>585975128</v>
      </c>
      <c r="N26" s="49"/>
      <c r="O26" s="68"/>
      <c r="P26" s="49"/>
      <c r="Q26" s="49"/>
      <c r="R26" s="49"/>
      <c r="S26" s="49"/>
      <c r="T26" s="49"/>
      <c r="U26" s="49"/>
      <c r="V26" s="49"/>
    </row>
    <row r="27" spans="1:22" ht="14.5" x14ac:dyDescent="0.35">
      <c r="A27" s="49"/>
      <c r="B27" s="49" t="s">
        <v>99</v>
      </c>
      <c r="C27" s="49" t="s">
        <v>100</v>
      </c>
      <c r="D27" s="49" t="s">
        <v>83</v>
      </c>
      <c r="E27" s="49" t="s">
        <v>67</v>
      </c>
      <c r="F27" s="50">
        <v>1</v>
      </c>
      <c r="G27" s="50" t="s">
        <v>84</v>
      </c>
      <c r="H27" s="53">
        <v>5</v>
      </c>
      <c r="I27" s="89">
        <v>30</v>
      </c>
      <c r="J27" s="50" t="s">
        <v>96</v>
      </c>
      <c r="K27" s="50" t="s">
        <v>97</v>
      </c>
      <c r="L27" s="51">
        <v>189494429</v>
      </c>
      <c r="M27" s="51">
        <v>0</v>
      </c>
      <c r="N27" s="68"/>
      <c r="O27" s="68"/>
      <c r="P27" s="49"/>
      <c r="Q27" s="49"/>
      <c r="R27" s="49"/>
      <c r="S27" s="49"/>
      <c r="T27" s="49"/>
      <c r="U27" s="49"/>
      <c r="V27" s="49"/>
    </row>
    <row r="28" spans="1:22" ht="14.5" x14ac:dyDescent="0.35">
      <c r="A28" s="49"/>
      <c r="B28" s="49"/>
      <c r="C28" s="49"/>
      <c r="D28" s="49"/>
      <c r="E28" s="69"/>
      <c r="F28" s="50">
        <v>2</v>
      </c>
      <c r="G28" s="50" t="s">
        <v>84</v>
      </c>
      <c r="H28" s="53">
        <v>5.5</v>
      </c>
      <c r="I28" s="89">
        <v>30</v>
      </c>
      <c r="J28" s="50" t="s">
        <v>101</v>
      </c>
      <c r="K28" s="50" t="s">
        <v>102</v>
      </c>
      <c r="L28" s="51">
        <v>437500000</v>
      </c>
      <c r="M28" s="51">
        <v>191964286</v>
      </c>
      <c r="N28" s="68"/>
      <c r="O28" s="68"/>
      <c r="P28" s="49"/>
      <c r="Q28" s="49"/>
      <c r="R28" s="49"/>
      <c r="S28" s="49"/>
      <c r="T28" s="49"/>
      <c r="U28" s="49"/>
      <c r="V28" s="49"/>
    </row>
    <row r="29" spans="1:22" ht="14.5" x14ac:dyDescent="0.35">
      <c r="A29" s="49"/>
      <c r="B29" s="49"/>
      <c r="C29" s="49"/>
      <c r="D29" s="49"/>
      <c r="E29" s="69"/>
      <c r="F29" s="50">
        <v>3</v>
      </c>
      <c r="G29" s="50" t="s">
        <v>84</v>
      </c>
      <c r="H29" s="53">
        <v>5.5</v>
      </c>
      <c r="I29" s="89">
        <v>30</v>
      </c>
      <c r="J29" s="50" t="s">
        <v>85</v>
      </c>
      <c r="K29" s="50" t="s">
        <v>86</v>
      </c>
      <c r="L29" s="51">
        <v>80000000</v>
      </c>
      <c r="M29" s="51">
        <v>80000000</v>
      </c>
      <c r="N29" s="68"/>
      <c r="O29" s="68"/>
      <c r="P29" s="49"/>
      <c r="Q29" s="49"/>
      <c r="R29" s="49"/>
      <c r="S29" s="49"/>
      <c r="T29" s="49"/>
      <c r="U29" s="49"/>
      <c r="V29" s="49"/>
    </row>
    <row r="30" spans="1:22" ht="14.5" x14ac:dyDescent="0.35">
      <c r="A30" s="49"/>
      <c r="B30" s="49"/>
      <c r="C30" s="49"/>
      <c r="D30" s="49"/>
      <c r="E30" s="69"/>
      <c r="F30" s="50">
        <v>4</v>
      </c>
      <c r="G30" s="50" t="s">
        <v>84</v>
      </c>
      <c r="H30" s="53">
        <v>6.5</v>
      </c>
      <c r="I30" s="89">
        <v>30</v>
      </c>
      <c r="J30" s="50" t="s">
        <v>96</v>
      </c>
      <c r="K30" s="50" t="s">
        <v>93</v>
      </c>
      <c r="L30" s="51">
        <v>235367072</v>
      </c>
      <c r="M30" s="51">
        <v>72420637</v>
      </c>
      <c r="N30" s="68"/>
      <c r="O30" s="68"/>
      <c r="P30" s="49"/>
      <c r="Q30" s="49"/>
      <c r="R30" s="49"/>
      <c r="S30" s="49"/>
      <c r="T30" s="49"/>
      <c r="U30" s="49"/>
      <c r="V30" s="49"/>
    </row>
    <row r="31" spans="1:22" ht="14.5" x14ac:dyDescent="0.35">
      <c r="A31" s="49"/>
      <c r="B31" s="49"/>
      <c r="C31" s="49"/>
      <c r="D31" s="49"/>
      <c r="E31" s="69"/>
      <c r="F31" s="50">
        <v>5</v>
      </c>
      <c r="G31" s="50" t="s">
        <v>84</v>
      </c>
      <c r="H31" s="53">
        <v>5.5</v>
      </c>
      <c r="I31" s="89">
        <v>30</v>
      </c>
      <c r="J31" s="50" t="s">
        <v>85</v>
      </c>
      <c r="K31" s="50" t="s">
        <v>86</v>
      </c>
      <c r="L31" s="51">
        <v>100000000</v>
      </c>
      <c r="M31" s="51">
        <v>100000000</v>
      </c>
      <c r="N31" s="68"/>
      <c r="O31" s="68"/>
      <c r="P31" s="49"/>
      <c r="Q31" s="49"/>
      <c r="R31" s="49"/>
      <c r="S31" s="49"/>
      <c r="T31" s="49"/>
      <c r="U31" s="49"/>
      <c r="V31" s="49"/>
    </row>
    <row r="32" spans="1:22" ht="14.5" x14ac:dyDescent="0.35">
      <c r="A32" s="49"/>
      <c r="B32" s="49"/>
      <c r="C32" s="49"/>
      <c r="D32" s="49"/>
      <c r="E32" s="69"/>
      <c r="F32" s="50">
        <v>6</v>
      </c>
      <c r="G32" s="50" t="s">
        <v>84</v>
      </c>
      <c r="H32" s="53">
        <v>6</v>
      </c>
      <c r="I32" s="89">
        <v>30</v>
      </c>
      <c r="J32" s="50" t="s">
        <v>85</v>
      </c>
      <c r="K32" s="50" t="s">
        <v>86</v>
      </c>
      <c r="L32" s="51">
        <v>94957418</v>
      </c>
      <c r="M32" s="51">
        <v>94957418</v>
      </c>
      <c r="N32" s="68"/>
      <c r="O32" s="68"/>
      <c r="P32" s="49"/>
      <c r="Q32" s="49"/>
      <c r="R32" s="49"/>
      <c r="S32" s="49"/>
      <c r="T32" s="49"/>
      <c r="U32" s="49"/>
      <c r="V32" s="49"/>
    </row>
    <row r="33" spans="1:22" ht="14.5" x14ac:dyDescent="0.35">
      <c r="A33" s="49"/>
      <c r="B33" s="49"/>
      <c r="C33" s="49"/>
      <c r="D33" s="49"/>
      <c r="E33" s="69"/>
      <c r="F33" s="50">
        <v>7</v>
      </c>
      <c r="G33" s="50" t="s">
        <v>84</v>
      </c>
      <c r="H33" s="53">
        <v>5.5</v>
      </c>
      <c r="I33" s="89">
        <v>30</v>
      </c>
      <c r="J33" s="50" t="s">
        <v>101</v>
      </c>
      <c r="K33" s="50" t="s">
        <v>95</v>
      </c>
      <c r="L33" s="51">
        <v>320238095</v>
      </c>
      <c r="M33" s="51">
        <v>70714285</v>
      </c>
      <c r="N33" s="68"/>
      <c r="O33" s="68"/>
      <c r="P33" s="49"/>
      <c r="Q33" s="49"/>
      <c r="R33" s="49"/>
      <c r="S33" s="49"/>
      <c r="T33" s="49"/>
      <c r="U33" s="49"/>
      <c r="V33" s="49"/>
    </row>
    <row r="34" spans="1:22" ht="14.5" x14ac:dyDescent="0.35">
      <c r="A34" s="49"/>
      <c r="B34" s="49"/>
      <c r="C34" s="49"/>
      <c r="D34" s="49"/>
      <c r="E34" s="69"/>
      <c r="F34" s="50">
        <v>8</v>
      </c>
      <c r="G34" s="50" t="s">
        <v>84</v>
      </c>
      <c r="H34" s="53">
        <v>7</v>
      </c>
      <c r="I34" s="89">
        <v>30</v>
      </c>
      <c r="J34" s="50" t="s">
        <v>85</v>
      </c>
      <c r="K34" s="50" t="s">
        <v>86</v>
      </c>
      <c r="L34" s="51">
        <v>61172968</v>
      </c>
      <c r="M34" s="51">
        <v>61172968</v>
      </c>
      <c r="N34" s="68"/>
      <c r="O34" s="68"/>
      <c r="P34" s="49"/>
      <c r="Q34" s="49"/>
      <c r="R34" s="49"/>
      <c r="S34" s="49"/>
      <c r="T34" s="49"/>
      <c r="U34" s="49"/>
      <c r="V34" s="49"/>
    </row>
    <row r="35" spans="1:22" ht="14.5" x14ac:dyDescent="0.35">
      <c r="A35" s="49"/>
      <c r="B35" s="49"/>
      <c r="C35" s="49"/>
      <c r="D35" s="49"/>
      <c r="E35" s="69"/>
      <c r="F35" s="50">
        <v>9</v>
      </c>
      <c r="G35" s="50" t="s">
        <v>84</v>
      </c>
      <c r="H35" s="53">
        <v>7</v>
      </c>
      <c r="I35" s="89">
        <v>30</v>
      </c>
      <c r="J35" s="50" t="s">
        <v>85</v>
      </c>
      <c r="K35" s="50" t="s">
        <v>86</v>
      </c>
      <c r="L35" s="51">
        <v>16860684</v>
      </c>
      <c r="M35" s="51">
        <v>16860684</v>
      </c>
      <c r="N35" s="68"/>
      <c r="O35" s="68"/>
      <c r="P35" s="49"/>
      <c r="Q35" s="49"/>
      <c r="R35" s="49"/>
      <c r="S35" s="49"/>
      <c r="T35" s="49"/>
      <c r="U35" s="49"/>
      <c r="V35" s="49"/>
    </row>
    <row r="36" spans="1:22" ht="14.5" x14ac:dyDescent="0.35">
      <c r="A36" s="49"/>
      <c r="B36" s="49"/>
      <c r="C36" s="49"/>
      <c r="D36" s="49"/>
      <c r="E36" s="69"/>
      <c r="F36" s="50">
        <v>10</v>
      </c>
      <c r="G36" s="50" t="s">
        <v>84</v>
      </c>
      <c r="H36" s="53">
        <v>5.5</v>
      </c>
      <c r="I36" s="89">
        <v>30</v>
      </c>
      <c r="J36" s="50" t="s">
        <v>103</v>
      </c>
      <c r="K36" s="50" t="s">
        <v>104</v>
      </c>
      <c r="L36" s="51">
        <v>89798220</v>
      </c>
      <c r="M36" s="51">
        <v>44899110</v>
      </c>
      <c r="N36" s="68"/>
      <c r="O36" s="68"/>
      <c r="P36" s="49"/>
      <c r="Q36" s="49"/>
      <c r="R36" s="49"/>
      <c r="S36" s="49"/>
      <c r="T36" s="49"/>
      <c r="U36" s="49"/>
      <c r="V36" s="49"/>
    </row>
    <row r="37" spans="1:22" ht="14.5" x14ac:dyDescent="0.35">
      <c r="A37" s="49"/>
      <c r="B37" s="49"/>
      <c r="C37" s="49"/>
      <c r="D37" s="49"/>
      <c r="E37" s="69"/>
      <c r="F37" s="50">
        <v>11</v>
      </c>
      <c r="G37" s="50" t="s">
        <v>84</v>
      </c>
      <c r="H37" s="53">
        <v>5</v>
      </c>
      <c r="I37" s="89">
        <v>30</v>
      </c>
      <c r="J37" s="50" t="s">
        <v>103</v>
      </c>
      <c r="K37" s="50" t="s">
        <v>105</v>
      </c>
      <c r="L37" s="51">
        <v>113627541</v>
      </c>
      <c r="M37" s="51">
        <v>113627541</v>
      </c>
      <c r="N37" s="68"/>
      <c r="O37" s="68"/>
      <c r="P37" s="49"/>
      <c r="Q37" s="49"/>
      <c r="R37" s="49"/>
      <c r="S37" s="49"/>
      <c r="T37" s="49"/>
      <c r="U37" s="49"/>
      <c r="V37" s="49"/>
    </row>
    <row r="38" spans="1:22" ht="14.5" x14ac:dyDescent="0.35">
      <c r="A38" s="49"/>
      <c r="B38" s="49"/>
      <c r="C38" s="49"/>
      <c r="D38" s="49"/>
      <c r="E38" s="69"/>
      <c r="F38" s="50">
        <v>12</v>
      </c>
      <c r="G38" s="50" t="s">
        <v>84</v>
      </c>
      <c r="H38" s="53">
        <v>5.5</v>
      </c>
      <c r="I38" s="89">
        <v>30</v>
      </c>
      <c r="J38" s="50" t="s">
        <v>106</v>
      </c>
      <c r="K38" s="50" t="s">
        <v>104</v>
      </c>
      <c r="L38" s="51">
        <v>74946617</v>
      </c>
      <c r="M38" s="51">
        <v>70000000</v>
      </c>
      <c r="N38" s="68"/>
      <c r="O38" s="68"/>
      <c r="P38" s="49"/>
      <c r="Q38" s="49"/>
      <c r="R38" s="49"/>
      <c r="S38" s="49"/>
      <c r="T38" s="49"/>
      <c r="U38" s="49"/>
      <c r="V38" s="49"/>
    </row>
    <row r="39" spans="1:22" ht="14.5" x14ac:dyDescent="0.35">
      <c r="A39" s="49"/>
      <c r="B39" s="49"/>
      <c r="C39" s="49"/>
      <c r="D39" s="49"/>
      <c r="E39" s="69"/>
      <c r="F39" s="50">
        <v>13</v>
      </c>
      <c r="G39" s="50" t="s">
        <v>84</v>
      </c>
      <c r="H39" s="53">
        <v>5.5</v>
      </c>
      <c r="I39" s="89">
        <v>30</v>
      </c>
      <c r="J39" s="50" t="s">
        <v>107</v>
      </c>
      <c r="K39" s="50" t="s">
        <v>93</v>
      </c>
      <c r="L39" s="51">
        <v>58943667</v>
      </c>
      <c r="M39" s="51">
        <v>6922004</v>
      </c>
      <c r="N39" s="68"/>
      <c r="O39" s="68"/>
      <c r="P39" s="49"/>
      <c r="Q39" s="49"/>
      <c r="R39" s="49"/>
      <c r="S39" s="49"/>
      <c r="T39" s="49"/>
      <c r="U39" s="49"/>
      <c r="V39" s="49"/>
    </row>
    <row r="40" spans="1:22" ht="14.5" x14ac:dyDescent="0.35">
      <c r="A40" s="49"/>
      <c r="B40" s="49"/>
      <c r="C40" s="49"/>
      <c r="D40" s="49"/>
      <c r="E40" s="69"/>
      <c r="F40" s="50">
        <v>14</v>
      </c>
      <c r="G40" s="50" t="s">
        <v>84</v>
      </c>
      <c r="H40" s="53">
        <v>7</v>
      </c>
      <c r="I40" s="89">
        <v>30</v>
      </c>
      <c r="J40" s="50" t="s">
        <v>85</v>
      </c>
      <c r="K40" s="50" t="s">
        <v>86</v>
      </c>
      <c r="L40" s="51">
        <v>40000000</v>
      </c>
      <c r="M40" s="51">
        <v>40000000</v>
      </c>
      <c r="N40" s="68"/>
      <c r="O40" s="68"/>
      <c r="P40" s="49"/>
      <c r="Q40" s="49"/>
      <c r="R40" s="49"/>
      <c r="S40" s="49"/>
      <c r="T40" s="49"/>
      <c r="U40" s="49"/>
      <c r="V40" s="49"/>
    </row>
    <row r="41" spans="1:22" ht="14.5" x14ac:dyDescent="0.35">
      <c r="A41" s="49"/>
      <c r="B41" s="49"/>
      <c r="C41" s="49"/>
      <c r="D41" s="49"/>
      <c r="E41" s="69"/>
      <c r="F41" s="50">
        <v>15</v>
      </c>
      <c r="G41" s="50" t="s">
        <v>108</v>
      </c>
      <c r="H41" s="53" t="s">
        <v>109</v>
      </c>
      <c r="I41" s="89" t="s">
        <v>109</v>
      </c>
      <c r="J41" s="50" t="s">
        <v>110</v>
      </c>
      <c r="K41" s="50" t="s">
        <v>97</v>
      </c>
      <c r="L41" s="51">
        <v>5766892</v>
      </c>
      <c r="M41" s="51">
        <v>0</v>
      </c>
      <c r="N41" s="68"/>
      <c r="O41" s="68"/>
      <c r="P41" s="49"/>
      <c r="Q41" s="49"/>
      <c r="R41" s="49"/>
      <c r="S41" s="49"/>
      <c r="T41" s="49"/>
      <c r="U41" s="49"/>
      <c r="V41" s="49"/>
    </row>
    <row r="42" spans="1:22" ht="14.5" x14ac:dyDescent="0.35">
      <c r="A42" s="49"/>
      <c r="B42" s="49"/>
      <c r="C42" s="49"/>
      <c r="D42" s="49"/>
      <c r="E42" s="69"/>
      <c r="F42" s="50">
        <v>16</v>
      </c>
      <c r="G42" s="50" t="s">
        <v>108</v>
      </c>
      <c r="H42" s="53" t="s">
        <v>109</v>
      </c>
      <c r="I42" s="89" t="s">
        <v>109</v>
      </c>
      <c r="J42" s="50" t="s">
        <v>111</v>
      </c>
      <c r="K42" s="50" t="s">
        <v>112</v>
      </c>
      <c r="L42" s="51">
        <v>0</v>
      </c>
      <c r="M42" s="51">
        <v>12677588</v>
      </c>
      <c r="N42" s="68"/>
      <c r="O42" s="68"/>
      <c r="P42" s="49"/>
      <c r="Q42" s="49"/>
      <c r="R42" s="49"/>
      <c r="S42" s="49"/>
      <c r="T42" s="49"/>
      <c r="U42" s="49"/>
      <c r="V42" s="49"/>
    </row>
    <row r="43" spans="1:22" ht="14.5" x14ac:dyDescent="0.35">
      <c r="A43" s="49"/>
      <c r="B43" s="49"/>
      <c r="C43" s="49"/>
      <c r="D43" s="49"/>
      <c r="E43" s="69"/>
      <c r="F43" s="50">
        <v>17</v>
      </c>
      <c r="G43" s="50" t="s">
        <v>113</v>
      </c>
      <c r="H43" s="53" t="s">
        <v>109</v>
      </c>
      <c r="I43" s="89" t="s">
        <v>109</v>
      </c>
      <c r="J43" s="50" t="s">
        <v>110</v>
      </c>
      <c r="K43" s="50" t="s">
        <v>114</v>
      </c>
      <c r="L43" s="51">
        <v>3958024</v>
      </c>
      <c r="M43" s="51">
        <v>0</v>
      </c>
      <c r="N43" s="68"/>
      <c r="O43" s="68"/>
      <c r="P43" s="49"/>
      <c r="Q43" s="49"/>
      <c r="R43" s="49"/>
      <c r="S43" s="49"/>
      <c r="T43" s="49"/>
      <c r="U43" s="49"/>
      <c r="V43" s="49"/>
    </row>
    <row r="44" spans="1:22" ht="14.5" x14ac:dyDescent="0.35">
      <c r="A44" s="49"/>
      <c r="B44" s="49"/>
      <c r="C44" s="49"/>
      <c r="D44" s="49"/>
      <c r="E44" s="69"/>
      <c r="F44" s="50">
        <v>18</v>
      </c>
      <c r="G44" s="50" t="s">
        <v>84</v>
      </c>
      <c r="H44" s="53">
        <v>5.8084499999999997</v>
      </c>
      <c r="I44" s="89">
        <v>30</v>
      </c>
      <c r="J44" s="50" t="s">
        <v>85</v>
      </c>
      <c r="K44" s="50" t="s">
        <v>114</v>
      </c>
      <c r="L44" s="51">
        <v>1953291</v>
      </c>
      <c r="M44" s="51">
        <v>0</v>
      </c>
      <c r="N44" s="68"/>
      <c r="O44" s="68"/>
      <c r="P44" s="49"/>
      <c r="Q44" s="49"/>
      <c r="R44" s="49"/>
      <c r="S44" s="49"/>
      <c r="T44" s="49"/>
      <c r="U44" s="49"/>
      <c r="V44" s="49"/>
    </row>
    <row r="45" spans="1:22" ht="14.5" x14ac:dyDescent="0.35">
      <c r="A45" s="49"/>
      <c r="B45" s="61" t="str">
        <f>B27 &amp; " Total"</f>
        <v>2026-061 Total</v>
      </c>
      <c r="C45" s="61" t="s">
        <v>98</v>
      </c>
      <c r="D45" s="61" t="s">
        <v>98</v>
      </c>
      <c r="E45" s="62" t="str">
        <f>E27</f>
        <v>Single Family</v>
      </c>
      <c r="F45" s="63" t="s">
        <v>98</v>
      </c>
      <c r="G45" s="64" t="s">
        <v>98</v>
      </c>
      <c r="H45" s="65" t="s">
        <v>98</v>
      </c>
      <c r="I45" s="66" t="s">
        <v>98</v>
      </c>
      <c r="J45" s="64" t="s">
        <v>98</v>
      </c>
      <c r="K45" s="64" t="s">
        <v>98</v>
      </c>
      <c r="L45" s="67">
        <f>SUM(L27:L44)</f>
        <v>1924584918</v>
      </c>
      <c r="M45" s="67">
        <f>SUM(M27:M44)</f>
        <v>976216521</v>
      </c>
      <c r="N45" s="49"/>
      <c r="O45" s="68"/>
      <c r="P45" s="49"/>
      <c r="Q45" s="49"/>
      <c r="R45" s="49"/>
      <c r="S45" s="49"/>
      <c r="T45" s="49"/>
      <c r="U45" s="49"/>
      <c r="V45" s="49"/>
    </row>
    <row r="46" spans="1:22" ht="14.5" x14ac:dyDescent="0.35">
      <c r="A46" s="49"/>
      <c r="B46" s="49" t="s">
        <v>115</v>
      </c>
      <c r="C46" s="49" t="s">
        <v>116</v>
      </c>
      <c r="D46" s="49" t="s">
        <v>83</v>
      </c>
      <c r="E46" s="49" t="s">
        <v>67</v>
      </c>
      <c r="F46" s="50">
        <v>1</v>
      </c>
      <c r="G46" s="50" t="s">
        <v>84</v>
      </c>
      <c r="H46" s="53">
        <v>5.5</v>
      </c>
      <c r="I46" s="89">
        <v>30</v>
      </c>
      <c r="J46" s="50" t="s">
        <v>107</v>
      </c>
      <c r="K46" s="50" t="s">
        <v>95</v>
      </c>
      <c r="L46" s="51">
        <v>115750388</v>
      </c>
      <c r="M46" s="51">
        <v>57450232</v>
      </c>
      <c r="N46" s="49"/>
      <c r="O46" s="68"/>
      <c r="P46" s="49"/>
      <c r="Q46" s="49"/>
      <c r="R46" s="49"/>
      <c r="S46" s="49"/>
      <c r="T46" s="49"/>
      <c r="U46" s="49"/>
      <c r="V46" s="49"/>
    </row>
    <row r="47" spans="1:22" ht="14.5" x14ac:dyDescent="0.35">
      <c r="A47" s="49"/>
      <c r="B47" s="49"/>
      <c r="C47" s="49"/>
      <c r="D47" s="49"/>
      <c r="E47" s="69"/>
      <c r="F47" s="50">
        <v>2</v>
      </c>
      <c r="G47" s="50" t="s">
        <v>84</v>
      </c>
      <c r="H47" s="53">
        <v>5.5</v>
      </c>
      <c r="I47" s="89">
        <v>30</v>
      </c>
      <c r="J47" s="50" t="s">
        <v>85</v>
      </c>
      <c r="K47" s="50" t="s">
        <v>86</v>
      </c>
      <c r="L47" s="51">
        <v>100000000</v>
      </c>
      <c r="M47" s="51">
        <v>100000000</v>
      </c>
      <c r="N47" s="49"/>
      <c r="O47" s="68"/>
      <c r="P47" s="49"/>
      <c r="Q47" s="49"/>
      <c r="R47" s="49"/>
      <c r="S47" s="49"/>
      <c r="T47" s="49"/>
      <c r="U47" s="49"/>
      <c r="V47" s="49"/>
    </row>
    <row r="48" spans="1:22" ht="14.5" x14ac:dyDescent="0.35">
      <c r="A48" s="49"/>
      <c r="B48" s="49"/>
      <c r="C48" s="49"/>
      <c r="D48" s="49"/>
      <c r="E48" s="69"/>
      <c r="F48" s="50">
        <v>3</v>
      </c>
      <c r="G48" s="50" t="s">
        <v>84</v>
      </c>
      <c r="H48" s="53">
        <v>6.5</v>
      </c>
      <c r="I48" s="89">
        <v>30</v>
      </c>
      <c r="J48" s="50" t="s">
        <v>85</v>
      </c>
      <c r="K48" s="50" t="s">
        <v>86</v>
      </c>
      <c r="L48" s="51">
        <v>68804562</v>
      </c>
      <c r="M48" s="51">
        <v>68804562</v>
      </c>
      <c r="N48" s="49"/>
      <c r="O48" s="49"/>
      <c r="P48" s="49"/>
      <c r="Q48" s="49"/>
      <c r="R48" s="49"/>
      <c r="S48" s="49"/>
      <c r="T48" s="49"/>
      <c r="U48" s="49"/>
      <c r="V48" s="49"/>
    </row>
    <row r="49" spans="1:22" ht="14.5" x14ac:dyDescent="0.35">
      <c r="A49" s="49"/>
      <c r="B49" s="49"/>
      <c r="C49" s="49"/>
      <c r="D49" s="49"/>
      <c r="E49" s="69"/>
      <c r="F49" s="50">
        <v>4</v>
      </c>
      <c r="G49" s="50" t="s">
        <v>84</v>
      </c>
      <c r="H49" s="53">
        <v>5</v>
      </c>
      <c r="I49" s="89">
        <v>30</v>
      </c>
      <c r="J49" s="50" t="s">
        <v>96</v>
      </c>
      <c r="K49" s="50" t="s">
        <v>97</v>
      </c>
      <c r="L49" s="51">
        <v>245853771</v>
      </c>
      <c r="M49" s="51">
        <v>0</v>
      </c>
      <c r="N49" s="49"/>
      <c r="O49" s="49"/>
      <c r="P49" s="49"/>
      <c r="Q49" s="49"/>
      <c r="R49" s="49"/>
      <c r="S49" s="49"/>
      <c r="T49" s="49"/>
      <c r="U49" s="49"/>
      <c r="V49" s="49"/>
    </row>
    <row r="50" spans="1:22" ht="14.5" x14ac:dyDescent="0.35">
      <c r="A50" s="49"/>
      <c r="B50" s="49"/>
      <c r="C50" s="49"/>
      <c r="D50" s="49"/>
      <c r="E50" s="69"/>
      <c r="F50" s="50">
        <v>5</v>
      </c>
      <c r="G50" s="50" t="s">
        <v>84</v>
      </c>
      <c r="H50" s="53">
        <v>5.5</v>
      </c>
      <c r="I50" s="89">
        <v>30</v>
      </c>
      <c r="J50" s="50" t="s">
        <v>117</v>
      </c>
      <c r="K50" s="50" t="s">
        <v>118</v>
      </c>
      <c r="L50" s="51">
        <v>271733203</v>
      </c>
      <c r="M50" s="51">
        <v>116457085</v>
      </c>
      <c r="N50" s="49"/>
      <c r="O50" s="49"/>
      <c r="P50" s="49"/>
      <c r="Q50" s="49"/>
      <c r="R50" s="49"/>
      <c r="S50" s="49"/>
      <c r="T50" s="49"/>
      <c r="U50" s="49"/>
      <c r="V50" s="49"/>
    </row>
    <row r="51" spans="1:22" ht="14.5" x14ac:dyDescent="0.35">
      <c r="A51" s="49"/>
      <c r="B51" s="49"/>
      <c r="C51" s="49"/>
      <c r="D51" s="49"/>
      <c r="E51" s="69"/>
      <c r="F51" s="50">
        <v>6</v>
      </c>
      <c r="G51" s="50" t="s">
        <v>108</v>
      </c>
      <c r="H51" s="53" t="s">
        <v>109</v>
      </c>
      <c r="I51" s="89" t="s">
        <v>109</v>
      </c>
      <c r="J51" s="50" t="s">
        <v>119</v>
      </c>
      <c r="K51" s="50" t="s">
        <v>120</v>
      </c>
      <c r="L51" s="51">
        <v>7513480</v>
      </c>
      <c r="M51" s="51">
        <v>0</v>
      </c>
      <c r="N51" s="49"/>
      <c r="O51" s="49"/>
      <c r="P51" s="49"/>
      <c r="Q51" s="49"/>
      <c r="R51" s="49"/>
      <c r="S51" s="49"/>
      <c r="T51" s="49"/>
      <c r="U51" s="49"/>
      <c r="V51" s="49"/>
    </row>
    <row r="52" spans="1:22" ht="14.5" x14ac:dyDescent="0.35">
      <c r="A52" s="49"/>
      <c r="B52" s="49"/>
      <c r="C52" s="49"/>
      <c r="D52" s="49"/>
      <c r="E52" s="69"/>
      <c r="F52" s="50">
        <v>7</v>
      </c>
      <c r="G52" s="50" t="s">
        <v>84</v>
      </c>
      <c r="H52" s="53">
        <v>6</v>
      </c>
      <c r="I52" s="89">
        <v>30</v>
      </c>
      <c r="J52" s="50" t="s">
        <v>85</v>
      </c>
      <c r="K52" s="50" t="s">
        <v>121</v>
      </c>
      <c r="L52" s="51">
        <v>550000000</v>
      </c>
      <c r="M52" s="51">
        <v>550250000</v>
      </c>
      <c r="N52" s="49"/>
      <c r="O52" s="49"/>
      <c r="P52" s="49"/>
      <c r="Q52" s="49"/>
      <c r="R52" s="49"/>
      <c r="S52" s="49"/>
      <c r="T52" s="49"/>
      <c r="U52" s="49"/>
      <c r="V52" s="49"/>
    </row>
    <row r="53" spans="1:22" ht="14.5" x14ac:dyDescent="0.35">
      <c r="A53" s="49"/>
      <c r="B53" s="49"/>
      <c r="C53" s="49"/>
      <c r="D53" s="49"/>
      <c r="E53" s="69"/>
      <c r="F53" s="50">
        <v>8</v>
      </c>
      <c r="G53" s="50" t="s">
        <v>84</v>
      </c>
      <c r="H53" s="53">
        <v>7</v>
      </c>
      <c r="I53" s="89">
        <v>30</v>
      </c>
      <c r="J53" s="50" t="s">
        <v>85</v>
      </c>
      <c r="K53" s="50" t="s">
        <v>86</v>
      </c>
      <c r="L53" s="51">
        <v>75000000</v>
      </c>
      <c r="M53" s="51">
        <v>75000000</v>
      </c>
      <c r="N53" s="49"/>
      <c r="O53" s="49"/>
      <c r="P53" s="49"/>
      <c r="Q53" s="49"/>
      <c r="R53" s="49"/>
      <c r="S53" s="49"/>
      <c r="T53" s="49"/>
      <c r="U53" s="49"/>
      <c r="V53" s="49"/>
    </row>
    <row r="54" spans="1:22" ht="14.5" x14ac:dyDescent="0.35">
      <c r="A54" s="49"/>
      <c r="B54" s="49"/>
      <c r="C54" s="49"/>
      <c r="D54" s="49"/>
      <c r="E54" s="69"/>
      <c r="F54" s="50">
        <v>9</v>
      </c>
      <c r="G54" s="50" t="s">
        <v>84</v>
      </c>
      <c r="H54" s="53">
        <v>5.5</v>
      </c>
      <c r="I54" s="89">
        <v>30</v>
      </c>
      <c r="J54" s="50" t="s">
        <v>85</v>
      </c>
      <c r="K54" s="50" t="s">
        <v>86</v>
      </c>
      <c r="L54" s="51">
        <v>100000000</v>
      </c>
      <c r="M54" s="51">
        <v>100000000</v>
      </c>
      <c r="N54" s="49"/>
      <c r="O54" s="49"/>
      <c r="P54" s="49"/>
      <c r="Q54" s="49"/>
      <c r="R54" s="49"/>
      <c r="S54" s="49"/>
      <c r="T54" s="49"/>
      <c r="U54" s="49"/>
      <c r="V54" s="49"/>
    </row>
    <row r="55" spans="1:22" ht="14.5" x14ac:dyDescent="0.35">
      <c r="A55" s="49"/>
      <c r="B55" s="49"/>
      <c r="C55" s="49"/>
      <c r="D55" s="49"/>
      <c r="E55" s="69"/>
      <c r="F55" s="50">
        <v>10</v>
      </c>
      <c r="G55" s="50" t="s">
        <v>84</v>
      </c>
      <c r="H55" s="53">
        <v>5</v>
      </c>
      <c r="I55" s="89">
        <v>30</v>
      </c>
      <c r="J55" s="50" t="s">
        <v>85</v>
      </c>
      <c r="K55" s="50" t="s">
        <v>122</v>
      </c>
      <c r="L55" s="51">
        <v>60000000</v>
      </c>
      <c r="M55" s="51">
        <v>0</v>
      </c>
      <c r="N55" s="49"/>
      <c r="O55" s="49"/>
      <c r="P55" s="49"/>
      <c r="Q55" s="49"/>
      <c r="R55" s="49"/>
      <c r="S55" s="49"/>
      <c r="T55" s="49"/>
      <c r="U55" s="49"/>
      <c r="V55" s="49"/>
    </row>
    <row r="56" spans="1:22" ht="14.5" x14ac:dyDescent="0.35">
      <c r="A56" s="49"/>
      <c r="B56" s="49"/>
      <c r="C56" s="49"/>
      <c r="D56" s="49"/>
      <c r="E56" s="69"/>
      <c r="F56" s="50">
        <v>11</v>
      </c>
      <c r="G56" s="50" t="s">
        <v>84</v>
      </c>
      <c r="H56" s="53">
        <v>5.5</v>
      </c>
      <c r="I56" s="89">
        <v>30</v>
      </c>
      <c r="J56" s="50" t="s">
        <v>87</v>
      </c>
      <c r="K56" s="50" t="s">
        <v>95</v>
      </c>
      <c r="L56" s="51">
        <v>148692323</v>
      </c>
      <c r="M56" s="51">
        <v>49564107</v>
      </c>
      <c r="N56" s="49"/>
      <c r="O56" s="49"/>
      <c r="P56" s="49"/>
      <c r="Q56" s="49"/>
      <c r="R56" s="49"/>
      <c r="S56" s="49"/>
      <c r="T56" s="49"/>
      <c r="U56" s="49"/>
      <c r="V56" s="49"/>
    </row>
    <row r="57" spans="1:22" ht="14.5" x14ac:dyDescent="0.35">
      <c r="A57" s="49"/>
      <c r="B57" s="49"/>
      <c r="C57" s="49"/>
      <c r="D57" s="49"/>
      <c r="E57" s="69"/>
      <c r="F57" s="50">
        <v>12</v>
      </c>
      <c r="G57" s="50" t="s">
        <v>84</v>
      </c>
      <c r="H57" s="53">
        <v>6</v>
      </c>
      <c r="I57" s="89">
        <v>30</v>
      </c>
      <c r="J57" s="50" t="s">
        <v>85</v>
      </c>
      <c r="K57" s="50" t="s">
        <v>86</v>
      </c>
      <c r="L57" s="51">
        <v>160000000</v>
      </c>
      <c r="M57" s="51">
        <v>160000000</v>
      </c>
      <c r="N57" s="49"/>
      <c r="O57" s="49"/>
      <c r="P57" s="49"/>
      <c r="Q57" s="49"/>
      <c r="R57" s="49"/>
      <c r="S57" s="49"/>
      <c r="T57" s="49"/>
      <c r="U57" s="49"/>
      <c r="V57" s="49"/>
    </row>
    <row r="58" spans="1:22" ht="14.5" x14ac:dyDescent="0.35">
      <c r="A58" s="49"/>
      <c r="B58" s="49"/>
      <c r="C58" s="49"/>
      <c r="D58" s="49"/>
      <c r="E58" s="69"/>
      <c r="F58" s="50">
        <v>13</v>
      </c>
      <c r="G58" s="50" t="s">
        <v>84</v>
      </c>
      <c r="H58" s="53">
        <v>6</v>
      </c>
      <c r="I58" s="89">
        <v>30</v>
      </c>
      <c r="J58" s="50" t="s">
        <v>85</v>
      </c>
      <c r="K58" s="50" t="s">
        <v>86</v>
      </c>
      <c r="L58" s="51">
        <v>25000000</v>
      </c>
      <c r="M58" s="51">
        <v>25000000</v>
      </c>
      <c r="N58" s="49"/>
      <c r="O58" s="49"/>
      <c r="P58" s="49"/>
      <c r="Q58" s="49"/>
      <c r="R58" s="49"/>
      <c r="S58" s="49"/>
      <c r="T58" s="49"/>
      <c r="U58" s="49"/>
      <c r="V58" s="49"/>
    </row>
    <row r="59" spans="1:22" ht="14.5" x14ac:dyDescent="0.35">
      <c r="A59" s="49"/>
      <c r="B59" s="49"/>
      <c r="C59" s="49"/>
      <c r="D59" s="49"/>
      <c r="E59" s="69"/>
      <c r="F59" s="50">
        <v>14</v>
      </c>
      <c r="G59" s="50" t="s">
        <v>84</v>
      </c>
      <c r="H59" s="53">
        <v>5.5</v>
      </c>
      <c r="I59" s="89">
        <v>30</v>
      </c>
      <c r="J59" s="50" t="s">
        <v>123</v>
      </c>
      <c r="K59" s="50" t="s">
        <v>104</v>
      </c>
      <c r="L59" s="51">
        <v>121864426</v>
      </c>
      <c r="M59" s="51">
        <v>60932213</v>
      </c>
      <c r="N59" s="49"/>
      <c r="O59" s="49"/>
      <c r="P59" s="49"/>
      <c r="Q59" s="49"/>
      <c r="R59" s="49"/>
      <c r="S59" s="49"/>
      <c r="T59" s="49"/>
      <c r="U59" s="49"/>
      <c r="V59" s="49"/>
    </row>
    <row r="60" spans="1:22" ht="14.5" x14ac:dyDescent="0.35">
      <c r="A60" s="49"/>
      <c r="B60" s="49"/>
      <c r="C60" s="49"/>
      <c r="D60" s="49"/>
      <c r="E60" s="69"/>
      <c r="F60" s="50">
        <v>15</v>
      </c>
      <c r="G60" s="50" t="s">
        <v>84</v>
      </c>
      <c r="H60" s="53">
        <v>6</v>
      </c>
      <c r="I60" s="89">
        <v>30</v>
      </c>
      <c r="J60" s="50" t="s">
        <v>117</v>
      </c>
      <c r="K60" s="50" t="s">
        <v>104</v>
      </c>
      <c r="L60" s="51">
        <v>165656045</v>
      </c>
      <c r="M60" s="51">
        <v>124242033</v>
      </c>
      <c r="N60" s="49"/>
      <c r="O60" s="49"/>
      <c r="P60" s="49"/>
      <c r="Q60" s="49"/>
      <c r="R60" s="49"/>
      <c r="S60" s="49"/>
      <c r="T60" s="49"/>
      <c r="U60" s="49"/>
      <c r="V60" s="49"/>
    </row>
    <row r="61" spans="1:22" ht="14.5" x14ac:dyDescent="0.35">
      <c r="A61" s="49"/>
      <c r="B61" s="61" t="str">
        <f>B46 &amp; " Total"</f>
        <v>2026-062 Total</v>
      </c>
      <c r="C61" s="61" t="s">
        <v>98</v>
      </c>
      <c r="D61" s="61" t="s">
        <v>98</v>
      </c>
      <c r="E61" s="62" t="str">
        <f>E46</f>
        <v>Single Family</v>
      </c>
      <c r="F61" s="63" t="s">
        <v>98</v>
      </c>
      <c r="G61" s="64" t="s">
        <v>98</v>
      </c>
      <c r="H61" s="65" t="s">
        <v>98</v>
      </c>
      <c r="I61" s="64" t="s">
        <v>98</v>
      </c>
      <c r="J61" s="64" t="s">
        <v>98</v>
      </c>
      <c r="K61" s="64" t="s">
        <v>98</v>
      </c>
      <c r="L61" s="67">
        <f>SUM(L46:L60)</f>
        <v>2215868198</v>
      </c>
      <c r="M61" s="67">
        <f>SUM(M46:M60)</f>
        <v>1487700232</v>
      </c>
      <c r="N61" s="49"/>
      <c r="O61" s="68"/>
      <c r="P61" s="49"/>
      <c r="Q61" s="49"/>
      <c r="R61" s="49"/>
      <c r="S61" s="49"/>
      <c r="T61" s="49"/>
      <c r="U61" s="49"/>
      <c r="V61" s="49"/>
    </row>
    <row r="62" spans="1:22" ht="14.5" x14ac:dyDescent="0.35">
      <c r="A62" s="49"/>
      <c r="B62" s="49" t="s">
        <v>124</v>
      </c>
      <c r="C62" s="49" t="s">
        <v>125</v>
      </c>
      <c r="D62" s="49" t="s">
        <v>83</v>
      </c>
      <c r="E62" s="49" t="s">
        <v>67</v>
      </c>
      <c r="F62" s="50">
        <v>1</v>
      </c>
      <c r="G62" s="50" t="s">
        <v>84</v>
      </c>
      <c r="H62" s="53">
        <v>5.5</v>
      </c>
      <c r="I62" s="89">
        <v>30</v>
      </c>
      <c r="J62" s="50" t="s">
        <v>126</v>
      </c>
      <c r="K62" s="50" t="s">
        <v>95</v>
      </c>
      <c r="L62" s="51">
        <v>277302781</v>
      </c>
      <c r="M62" s="51">
        <v>138651390</v>
      </c>
      <c r="N62" s="68"/>
      <c r="O62" s="68"/>
      <c r="P62" s="49"/>
      <c r="Q62" s="49"/>
      <c r="R62" s="49"/>
      <c r="S62" s="49"/>
      <c r="T62" s="49"/>
      <c r="U62" s="49"/>
      <c r="V62" s="49"/>
    </row>
    <row r="63" spans="1:22" ht="14.5" x14ac:dyDescent="0.35">
      <c r="A63" s="49"/>
      <c r="B63" s="49"/>
      <c r="C63" s="49"/>
      <c r="D63" s="49"/>
      <c r="E63" s="69"/>
      <c r="F63" s="50">
        <v>2</v>
      </c>
      <c r="G63" s="50" t="s">
        <v>84</v>
      </c>
      <c r="H63" s="53">
        <v>5.5</v>
      </c>
      <c r="I63" s="89">
        <v>30</v>
      </c>
      <c r="J63" s="50" t="s">
        <v>126</v>
      </c>
      <c r="K63" s="50" t="s">
        <v>95</v>
      </c>
      <c r="L63" s="51">
        <v>50567423</v>
      </c>
      <c r="M63" s="51">
        <v>25283711</v>
      </c>
      <c r="N63" s="68"/>
      <c r="O63" s="68"/>
      <c r="P63" s="49"/>
      <c r="Q63" s="49"/>
      <c r="R63" s="49"/>
      <c r="S63" s="49"/>
      <c r="T63" s="49"/>
      <c r="U63" s="49"/>
      <c r="V63" s="49"/>
    </row>
    <row r="64" spans="1:22" ht="14.5" x14ac:dyDescent="0.35">
      <c r="A64" s="49"/>
      <c r="B64" s="49"/>
      <c r="C64" s="49"/>
      <c r="D64" s="49"/>
      <c r="E64" s="69"/>
      <c r="F64" s="50">
        <v>3</v>
      </c>
      <c r="G64" s="50" t="s">
        <v>84</v>
      </c>
      <c r="H64" s="53">
        <v>5.5</v>
      </c>
      <c r="I64" s="89">
        <v>30</v>
      </c>
      <c r="J64" s="50" t="s">
        <v>126</v>
      </c>
      <c r="K64" s="50" t="s">
        <v>95</v>
      </c>
      <c r="L64" s="51">
        <v>258284405</v>
      </c>
      <c r="M64" s="51">
        <v>88834181</v>
      </c>
      <c r="N64" s="68"/>
      <c r="O64" s="68"/>
      <c r="P64" s="49"/>
      <c r="Q64" s="49"/>
      <c r="R64" s="49"/>
      <c r="S64" s="49"/>
      <c r="T64" s="49"/>
      <c r="U64" s="49"/>
      <c r="V64" s="49"/>
    </row>
    <row r="65" spans="1:22" ht="14.5" x14ac:dyDescent="0.35">
      <c r="A65" s="49"/>
      <c r="B65" s="49"/>
      <c r="C65" s="49"/>
      <c r="D65" s="49"/>
      <c r="E65" s="69"/>
      <c r="F65" s="50">
        <v>4</v>
      </c>
      <c r="G65" s="50" t="s">
        <v>84</v>
      </c>
      <c r="H65" s="53">
        <v>6</v>
      </c>
      <c r="I65" s="89">
        <v>30</v>
      </c>
      <c r="J65" s="50" t="s">
        <v>126</v>
      </c>
      <c r="K65" s="50" t="s">
        <v>95</v>
      </c>
      <c r="L65" s="51">
        <v>133254334</v>
      </c>
      <c r="M65" s="51">
        <v>95181667</v>
      </c>
      <c r="N65" s="68"/>
      <c r="O65" s="68"/>
      <c r="P65" s="49"/>
      <c r="Q65" s="49"/>
      <c r="R65" s="49"/>
      <c r="S65" s="49"/>
      <c r="T65" s="49"/>
      <c r="U65" s="49"/>
      <c r="V65" s="49"/>
    </row>
    <row r="66" spans="1:22" ht="14.5" x14ac:dyDescent="0.35">
      <c r="A66" s="49"/>
      <c r="B66" s="49"/>
      <c r="C66" s="49"/>
      <c r="D66" s="49"/>
      <c r="E66" s="69"/>
      <c r="F66" s="50">
        <v>5</v>
      </c>
      <c r="G66" s="50" t="s">
        <v>84</v>
      </c>
      <c r="H66" s="53">
        <v>6</v>
      </c>
      <c r="I66" s="89">
        <v>30</v>
      </c>
      <c r="J66" s="50" t="s">
        <v>85</v>
      </c>
      <c r="K66" s="50" t="s">
        <v>104</v>
      </c>
      <c r="L66" s="51">
        <v>421281405</v>
      </c>
      <c r="M66" s="51">
        <v>421281405</v>
      </c>
      <c r="N66" s="68"/>
      <c r="O66" s="68"/>
      <c r="P66" s="49"/>
      <c r="Q66" s="49"/>
      <c r="R66" s="49"/>
      <c r="S66" s="49"/>
      <c r="T66" s="49"/>
      <c r="U66" s="49"/>
      <c r="V66" s="49"/>
    </row>
    <row r="67" spans="1:22" ht="14.5" x14ac:dyDescent="0.35">
      <c r="A67" s="49"/>
      <c r="B67" s="49"/>
      <c r="C67" s="49"/>
      <c r="D67" s="49"/>
      <c r="E67" s="69"/>
      <c r="F67" s="50">
        <v>6</v>
      </c>
      <c r="G67" s="50" t="s">
        <v>84</v>
      </c>
      <c r="H67" s="53">
        <v>6</v>
      </c>
      <c r="I67" s="89">
        <v>30</v>
      </c>
      <c r="J67" s="50" t="s">
        <v>85</v>
      </c>
      <c r="K67" s="50" t="s">
        <v>86</v>
      </c>
      <c r="L67" s="51">
        <v>103434884</v>
      </c>
      <c r="M67" s="51">
        <v>103434884</v>
      </c>
      <c r="N67" s="68"/>
      <c r="O67" s="68"/>
      <c r="P67" s="49"/>
      <c r="Q67" s="49"/>
      <c r="R67" s="49"/>
      <c r="S67" s="49"/>
      <c r="T67" s="49"/>
      <c r="U67" s="49"/>
      <c r="V67" s="49"/>
    </row>
    <row r="68" spans="1:22" ht="14.5" x14ac:dyDescent="0.35">
      <c r="A68" s="49"/>
      <c r="B68" s="49"/>
      <c r="C68" s="49"/>
      <c r="D68" s="49"/>
      <c r="E68" s="69"/>
      <c r="F68" s="50">
        <v>7</v>
      </c>
      <c r="G68" s="50" t="s">
        <v>84</v>
      </c>
      <c r="H68" s="53">
        <v>6</v>
      </c>
      <c r="I68" s="89">
        <v>30</v>
      </c>
      <c r="J68" s="50" t="s">
        <v>127</v>
      </c>
      <c r="K68" s="50" t="s">
        <v>128</v>
      </c>
      <c r="L68" s="51">
        <v>30918273</v>
      </c>
      <c r="M68" s="51">
        <v>30918273</v>
      </c>
      <c r="N68" s="68"/>
      <c r="O68" s="68"/>
      <c r="P68" s="49"/>
      <c r="Q68" s="49"/>
      <c r="R68" s="49"/>
      <c r="S68" s="49"/>
      <c r="T68" s="49"/>
      <c r="U68" s="49"/>
      <c r="V68" s="49"/>
    </row>
    <row r="69" spans="1:22" ht="14.5" x14ac:dyDescent="0.35">
      <c r="A69" s="49"/>
      <c r="B69" s="49"/>
      <c r="C69" s="49"/>
      <c r="D69" s="49"/>
      <c r="E69" s="69"/>
      <c r="F69" s="50">
        <v>8</v>
      </c>
      <c r="G69" s="50" t="s">
        <v>84</v>
      </c>
      <c r="H69" s="53">
        <v>5.5</v>
      </c>
      <c r="I69" s="89">
        <v>30</v>
      </c>
      <c r="J69" s="50" t="s">
        <v>92</v>
      </c>
      <c r="K69" s="50" t="s">
        <v>97</v>
      </c>
      <c r="L69" s="51">
        <v>182807534</v>
      </c>
      <c r="M69" s="51">
        <v>0</v>
      </c>
      <c r="N69" s="68"/>
      <c r="O69" s="68"/>
      <c r="P69" s="49"/>
      <c r="Q69" s="49"/>
      <c r="R69" s="49"/>
      <c r="S69" s="49"/>
      <c r="T69" s="49"/>
      <c r="U69" s="49"/>
      <c r="V69" s="49"/>
    </row>
    <row r="70" spans="1:22" ht="14.5" x14ac:dyDescent="0.35">
      <c r="A70" s="49"/>
      <c r="B70" s="49"/>
      <c r="C70" s="49"/>
      <c r="D70" s="49"/>
      <c r="E70" s="69"/>
      <c r="F70" s="50">
        <v>9</v>
      </c>
      <c r="G70" s="50" t="s">
        <v>84</v>
      </c>
      <c r="H70" s="53">
        <v>6</v>
      </c>
      <c r="I70" s="89">
        <v>30</v>
      </c>
      <c r="J70" s="50" t="s">
        <v>85</v>
      </c>
      <c r="K70" s="50" t="s">
        <v>86</v>
      </c>
      <c r="L70" s="51">
        <v>203305744</v>
      </c>
      <c r="M70" s="51">
        <v>203305744</v>
      </c>
      <c r="N70" s="68"/>
      <c r="O70" s="68"/>
      <c r="P70" s="49"/>
      <c r="Q70" s="49"/>
      <c r="R70" s="49"/>
      <c r="S70" s="49"/>
      <c r="T70" s="49"/>
      <c r="U70" s="49"/>
      <c r="V70" s="49"/>
    </row>
    <row r="71" spans="1:22" ht="14.5" x14ac:dyDescent="0.35">
      <c r="A71" s="49"/>
      <c r="B71" s="49"/>
      <c r="C71" s="49"/>
      <c r="D71" s="49"/>
      <c r="E71" s="69"/>
      <c r="F71" s="50">
        <v>10</v>
      </c>
      <c r="G71" s="50" t="s">
        <v>84</v>
      </c>
      <c r="H71" s="53">
        <v>6.5</v>
      </c>
      <c r="I71" s="89">
        <v>30</v>
      </c>
      <c r="J71" s="50" t="s">
        <v>85</v>
      </c>
      <c r="K71" s="50" t="s">
        <v>86</v>
      </c>
      <c r="L71" s="51">
        <v>73477961</v>
      </c>
      <c r="M71" s="51">
        <v>73477961</v>
      </c>
      <c r="N71" s="68"/>
      <c r="O71" s="68"/>
      <c r="P71" s="49"/>
      <c r="Q71" s="49"/>
      <c r="R71" s="49"/>
      <c r="S71" s="49"/>
      <c r="T71" s="49"/>
      <c r="U71" s="49"/>
      <c r="V71" s="49"/>
    </row>
    <row r="72" spans="1:22" ht="14.5" x14ac:dyDescent="0.35">
      <c r="A72" s="49"/>
      <c r="B72" s="49"/>
      <c r="C72" s="49"/>
      <c r="D72" s="49"/>
      <c r="E72" s="69"/>
      <c r="F72" s="50">
        <v>11</v>
      </c>
      <c r="G72" s="50" t="s">
        <v>84</v>
      </c>
      <c r="H72" s="53">
        <v>5.5</v>
      </c>
      <c r="I72" s="89">
        <v>30</v>
      </c>
      <c r="J72" s="50" t="s">
        <v>129</v>
      </c>
      <c r="K72" s="50" t="s">
        <v>104</v>
      </c>
      <c r="L72" s="51">
        <v>130953011</v>
      </c>
      <c r="M72" s="51">
        <v>65476505</v>
      </c>
      <c r="N72" s="68"/>
      <c r="O72" s="68"/>
      <c r="P72" s="49"/>
      <c r="Q72" s="49"/>
      <c r="R72" s="49"/>
      <c r="S72" s="49"/>
      <c r="T72" s="49"/>
      <c r="U72" s="49"/>
      <c r="V72" s="49"/>
    </row>
    <row r="73" spans="1:22" ht="14.5" x14ac:dyDescent="0.35">
      <c r="A73" s="49"/>
      <c r="B73" s="49"/>
      <c r="C73" s="49"/>
      <c r="D73" s="49"/>
      <c r="E73" s="69"/>
      <c r="F73" s="50">
        <v>12</v>
      </c>
      <c r="G73" s="50" t="s">
        <v>84</v>
      </c>
      <c r="H73" s="53">
        <v>6</v>
      </c>
      <c r="I73" s="89">
        <v>30</v>
      </c>
      <c r="J73" s="50" t="s">
        <v>126</v>
      </c>
      <c r="K73" s="50" t="s">
        <v>130</v>
      </c>
      <c r="L73" s="51">
        <v>64617722</v>
      </c>
      <c r="M73" s="51">
        <v>48463291</v>
      </c>
      <c r="N73" s="68"/>
      <c r="O73" s="68"/>
      <c r="P73" s="49"/>
      <c r="Q73" s="49"/>
      <c r="R73" s="49"/>
      <c r="S73" s="49"/>
      <c r="T73" s="49"/>
      <c r="U73" s="49"/>
      <c r="V73" s="49"/>
    </row>
    <row r="74" spans="1:22" ht="14.5" x14ac:dyDescent="0.35">
      <c r="A74" s="49"/>
      <c r="B74" s="49"/>
      <c r="C74" s="49"/>
      <c r="D74" s="49"/>
      <c r="E74" s="69"/>
      <c r="F74" s="50">
        <v>13</v>
      </c>
      <c r="G74" s="50" t="s">
        <v>84</v>
      </c>
      <c r="H74" s="53">
        <v>6</v>
      </c>
      <c r="I74" s="89">
        <v>30</v>
      </c>
      <c r="J74" s="50" t="s">
        <v>131</v>
      </c>
      <c r="K74" s="50" t="s">
        <v>90</v>
      </c>
      <c r="L74" s="51">
        <v>42202761</v>
      </c>
      <c r="M74" s="51">
        <v>33762209</v>
      </c>
      <c r="N74" s="68"/>
      <c r="O74" s="68"/>
      <c r="P74" s="49"/>
      <c r="Q74" s="49"/>
      <c r="R74" s="49"/>
      <c r="S74" s="49"/>
      <c r="T74" s="49"/>
      <c r="U74" s="49"/>
      <c r="V74" s="49"/>
    </row>
    <row r="75" spans="1:22" ht="14.5" x14ac:dyDescent="0.35">
      <c r="A75" s="49"/>
      <c r="B75" s="49"/>
      <c r="C75" s="49"/>
      <c r="D75" s="49"/>
      <c r="E75" s="69"/>
      <c r="F75" s="50">
        <v>14</v>
      </c>
      <c r="G75" s="50" t="s">
        <v>84</v>
      </c>
      <c r="H75" s="53">
        <v>5.5</v>
      </c>
      <c r="I75" s="89">
        <v>30</v>
      </c>
      <c r="J75" s="50" t="s">
        <v>94</v>
      </c>
      <c r="K75" s="50" t="s">
        <v>90</v>
      </c>
      <c r="L75" s="51">
        <v>57224680</v>
      </c>
      <c r="M75" s="51">
        <v>40874771</v>
      </c>
      <c r="N75" s="68"/>
      <c r="O75" s="68"/>
      <c r="P75" s="49"/>
      <c r="Q75" s="49"/>
      <c r="R75" s="49"/>
      <c r="S75" s="49"/>
      <c r="T75" s="49"/>
      <c r="U75" s="49"/>
      <c r="V75" s="49"/>
    </row>
    <row r="76" spans="1:22" ht="14.5" x14ac:dyDescent="0.35">
      <c r="A76" s="49"/>
      <c r="B76" s="49"/>
      <c r="C76" s="49"/>
      <c r="D76" s="49"/>
      <c r="E76" s="69"/>
      <c r="F76" s="50">
        <v>15</v>
      </c>
      <c r="G76" s="50" t="s">
        <v>84</v>
      </c>
      <c r="H76" s="53">
        <v>5.5</v>
      </c>
      <c r="I76" s="89">
        <v>30</v>
      </c>
      <c r="J76" s="50" t="s">
        <v>85</v>
      </c>
      <c r="K76" s="50" t="s">
        <v>132</v>
      </c>
      <c r="L76" s="51">
        <v>256234979</v>
      </c>
      <c r="M76" s="51">
        <v>56941106</v>
      </c>
      <c r="N76" s="68"/>
      <c r="O76" s="68"/>
      <c r="P76" s="49"/>
      <c r="Q76" s="49"/>
      <c r="R76" s="49"/>
      <c r="S76" s="49"/>
      <c r="T76" s="49"/>
      <c r="U76" s="49"/>
      <c r="V76" s="49"/>
    </row>
    <row r="77" spans="1:22" ht="14.5" x14ac:dyDescent="0.35">
      <c r="A77" s="49"/>
      <c r="B77" s="61" t="str">
        <f>B62 &amp; " Total"</f>
        <v>2026-063 Total</v>
      </c>
      <c r="C77" s="61" t="s">
        <v>98</v>
      </c>
      <c r="D77" s="61" t="s">
        <v>98</v>
      </c>
      <c r="E77" s="62" t="str">
        <f>E62</f>
        <v>Single Family</v>
      </c>
      <c r="F77" s="63" t="s">
        <v>98</v>
      </c>
      <c r="G77" s="64" t="s">
        <v>98</v>
      </c>
      <c r="H77" s="65" t="s">
        <v>98</v>
      </c>
      <c r="I77" s="64" t="s">
        <v>98</v>
      </c>
      <c r="J77" s="64" t="s">
        <v>98</v>
      </c>
      <c r="K77" s="64" t="s">
        <v>98</v>
      </c>
      <c r="L77" s="67">
        <f>SUM(L62:L76)</f>
        <v>2285867897</v>
      </c>
      <c r="M77" s="67">
        <f>SUM(M62:M76)</f>
        <v>1425887098</v>
      </c>
      <c r="N77" s="49"/>
      <c r="O77" s="68"/>
      <c r="P77" s="49"/>
      <c r="Q77" s="49"/>
      <c r="R77" s="49"/>
      <c r="S77" s="49"/>
      <c r="T77" s="49"/>
      <c r="U77" s="49"/>
      <c r="V77" s="49"/>
    </row>
    <row r="78" spans="1:22" ht="14.5" x14ac:dyDescent="0.35">
      <c r="A78" s="49"/>
      <c r="B78" s="49" t="s">
        <v>133</v>
      </c>
      <c r="C78" s="49" t="s">
        <v>134</v>
      </c>
      <c r="D78" s="49" t="s">
        <v>83</v>
      </c>
      <c r="E78" s="49" t="s">
        <v>67</v>
      </c>
      <c r="F78" s="50">
        <v>1</v>
      </c>
      <c r="G78" s="50" t="s">
        <v>108</v>
      </c>
      <c r="H78" s="53" t="s">
        <v>109</v>
      </c>
      <c r="I78" s="89" t="s">
        <v>109</v>
      </c>
      <c r="J78" s="50" t="s">
        <v>110</v>
      </c>
      <c r="K78" s="50" t="s">
        <v>135</v>
      </c>
      <c r="L78" s="51">
        <v>92562283</v>
      </c>
      <c r="M78" s="51">
        <v>92562283</v>
      </c>
      <c r="N78" s="68"/>
      <c r="O78" s="68"/>
      <c r="P78" s="49"/>
      <c r="Q78" s="49"/>
      <c r="R78" s="49"/>
      <c r="S78" s="49"/>
      <c r="T78" s="49"/>
      <c r="U78" s="49"/>
      <c r="V78" s="49"/>
    </row>
    <row r="79" spans="1:22" ht="14.5" x14ac:dyDescent="0.35">
      <c r="A79" s="49"/>
      <c r="B79" s="49"/>
      <c r="C79" s="49"/>
      <c r="D79" s="49"/>
      <c r="E79" s="69"/>
      <c r="F79" s="50">
        <v>2</v>
      </c>
      <c r="G79" s="50" t="s">
        <v>84</v>
      </c>
      <c r="H79" s="53">
        <v>6</v>
      </c>
      <c r="I79" s="89">
        <v>30</v>
      </c>
      <c r="J79" s="50" t="s">
        <v>85</v>
      </c>
      <c r="K79" s="50" t="s">
        <v>86</v>
      </c>
      <c r="L79" s="51">
        <v>80357550</v>
      </c>
      <c r="M79" s="51">
        <v>80357550</v>
      </c>
      <c r="N79" s="68"/>
      <c r="O79" s="68"/>
      <c r="P79" s="49"/>
      <c r="Q79" s="49"/>
      <c r="R79" s="49"/>
      <c r="S79" s="49"/>
      <c r="T79" s="49"/>
      <c r="U79" s="49"/>
      <c r="V79" s="49"/>
    </row>
    <row r="80" spans="1:22" ht="14.5" x14ac:dyDescent="0.35">
      <c r="A80" s="49"/>
      <c r="B80" s="49"/>
      <c r="C80" s="49"/>
      <c r="D80" s="49"/>
      <c r="E80" s="69"/>
      <c r="F80" s="50">
        <v>3</v>
      </c>
      <c r="G80" s="50" t="s">
        <v>84</v>
      </c>
      <c r="H80" s="53">
        <v>6</v>
      </c>
      <c r="I80" s="89">
        <v>30</v>
      </c>
      <c r="J80" s="50" t="s">
        <v>107</v>
      </c>
      <c r="K80" s="50" t="s">
        <v>88</v>
      </c>
      <c r="L80" s="51">
        <v>236000142</v>
      </c>
      <c r="M80" s="51">
        <v>79027307</v>
      </c>
      <c r="N80" s="49"/>
      <c r="O80" s="68"/>
      <c r="P80" s="49"/>
      <c r="Q80" s="49"/>
      <c r="R80" s="49"/>
      <c r="S80" s="49"/>
      <c r="T80" s="49"/>
      <c r="U80" s="49"/>
      <c r="V80" s="49"/>
    </row>
    <row r="81" spans="1:22" ht="14.5" x14ac:dyDescent="0.35">
      <c r="A81" s="49"/>
      <c r="B81" s="49"/>
      <c r="C81" s="49"/>
      <c r="D81" s="49"/>
      <c r="E81" s="69"/>
      <c r="F81" s="50">
        <v>4</v>
      </c>
      <c r="G81" s="50" t="s">
        <v>84</v>
      </c>
      <c r="H81" s="53">
        <v>5</v>
      </c>
      <c r="I81" s="89">
        <v>30</v>
      </c>
      <c r="J81" s="50" t="s">
        <v>96</v>
      </c>
      <c r="K81" s="50" t="s">
        <v>97</v>
      </c>
      <c r="L81" s="51">
        <v>211950180</v>
      </c>
      <c r="M81" s="51">
        <v>0</v>
      </c>
      <c r="N81" s="49"/>
      <c r="O81" s="68"/>
      <c r="P81" s="49"/>
      <c r="Q81" s="49"/>
      <c r="R81" s="49"/>
      <c r="S81" s="49"/>
      <c r="T81" s="49"/>
      <c r="U81" s="49"/>
      <c r="V81" s="49"/>
    </row>
    <row r="82" spans="1:22" ht="14.5" x14ac:dyDescent="0.35">
      <c r="A82" s="49"/>
      <c r="B82" s="49"/>
      <c r="C82" s="49"/>
      <c r="D82" s="49"/>
      <c r="E82" s="69"/>
      <c r="F82" s="50">
        <v>5</v>
      </c>
      <c r="G82" s="50" t="s">
        <v>84</v>
      </c>
      <c r="H82" s="53">
        <v>5.5</v>
      </c>
      <c r="I82" s="89">
        <v>30</v>
      </c>
      <c r="J82" s="50" t="s">
        <v>126</v>
      </c>
      <c r="K82" s="50" t="s">
        <v>136</v>
      </c>
      <c r="L82" s="51">
        <v>600000001</v>
      </c>
      <c r="M82" s="51">
        <v>300000000</v>
      </c>
      <c r="N82" s="49"/>
      <c r="O82" s="68"/>
      <c r="P82" s="49"/>
      <c r="Q82" s="49"/>
      <c r="R82" s="49"/>
      <c r="S82" s="49"/>
      <c r="T82" s="49"/>
      <c r="U82" s="49"/>
      <c r="V82" s="49"/>
    </row>
    <row r="83" spans="1:22" ht="14.5" x14ac:dyDescent="0.35">
      <c r="A83" s="49"/>
      <c r="B83" s="49"/>
      <c r="C83" s="49"/>
      <c r="D83" s="49"/>
      <c r="E83" s="69"/>
      <c r="F83" s="50">
        <v>6</v>
      </c>
      <c r="G83" s="50" t="s">
        <v>84</v>
      </c>
      <c r="H83" s="53">
        <v>6.5</v>
      </c>
      <c r="I83" s="89">
        <v>40</v>
      </c>
      <c r="J83" s="50" t="s">
        <v>85</v>
      </c>
      <c r="K83" s="50" t="s">
        <v>86</v>
      </c>
      <c r="L83" s="51">
        <v>101054883</v>
      </c>
      <c r="M83" s="51">
        <v>101054883</v>
      </c>
      <c r="N83" s="49"/>
      <c r="O83" s="68"/>
      <c r="P83" s="49"/>
      <c r="Q83" s="49"/>
      <c r="R83" s="49"/>
      <c r="S83" s="49"/>
      <c r="T83" s="49"/>
      <c r="U83" s="49"/>
      <c r="V83" s="49"/>
    </row>
    <row r="84" spans="1:22" ht="14.5" x14ac:dyDescent="0.35">
      <c r="A84" s="49"/>
      <c r="B84" s="49"/>
      <c r="C84" s="49"/>
      <c r="D84" s="49"/>
      <c r="E84" s="69"/>
      <c r="F84" s="50">
        <v>7</v>
      </c>
      <c r="G84" s="50" t="s">
        <v>84</v>
      </c>
      <c r="H84" s="53">
        <v>6</v>
      </c>
      <c r="I84" s="89">
        <v>30</v>
      </c>
      <c r="J84" s="50" t="s">
        <v>85</v>
      </c>
      <c r="K84" s="50" t="s">
        <v>86</v>
      </c>
      <c r="L84" s="51">
        <v>203503566</v>
      </c>
      <c r="M84" s="51">
        <v>203503566</v>
      </c>
      <c r="N84" s="49"/>
      <c r="O84" s="68"/>
      <c r="P84" s="49"/>
      <c r="Q84" s="49"/>
      <c r="R84" s="49"/>
      <c r="S84" s="49"/>
      <c r="T84" s="49"/>
      <c r="U84" s="49"/>
      <c r="V84" s="49"/>
    </row>
    <row r="85" spans="1:22" ht="14.5" x14ac:dyDescent="0.35">
      <c r="A85" s="49"/>
      <c r="B85" s="61" t="str">
        <f>B78 &amp; " Total"</f>
        <v>2026-064 Total</v>
      </c>
      <c r="C85" s="61" t="s">
        <v>98</v>
      </c>
      <c r="D85" s="61" t="s">
        <v>98</v>
      </c>
      <c r="E85" s="62" t="str">
        <f>E78</f>
        <v>Single Family</v>
      </c>
      <c r="F85" s="63" t="s">
        <v>98</v>
      </c>
      <c r="G85" s="64" t="s">
        <v>98</v>
      </c>
      <c r="H85" s="65" t="s">
        <v>98</v>
      </c>
      <c r="I85" s="66" t="s">
        <v>98</v>
      </c>
      <c r="J85" s="64" t="s">
        <v>98</v>
      </c>
      <c r="K85" s="64" t="s">
        <v>98</v>
      </c>
      <c r="L85" s="67">
        <f>SUM(L78:L84)</f>
        <v>1525428605</v>
      </c>
      <c r="M85" s="67">
        <f>SUM(M78:M84)</f>
        <v>856505589</v>
      </c>
      <c r="N85" s="70"/>
      <c r="O85" s="68"/>
      <c r="P85" s="49"/>
      <c r="Q85" s="49"/>
      <c r="R85" s="49"/>
      <c r="S85" s="49"/>
      <c r="T85" s="49"/>
      <c r="U85" s="49"/>
      <c r="V85" s="49"/>
    </row>
    <row r="86" spans="1:22" ht="14.5" x14ac:dyDescent="0.35">
      <c r="A86" s="49"/>
      <c r="B86" s="49" t="s">
        <v>137</v>
      </c>
      <c r="C86" s="49" t="s">
        <v>138</v>
      </c>
      <c r="D86" s="49" t="s">
        <v>83</v>
      </c>
      <c r="E86" s="49" t="s">
        <v>67</v>
      </c>
      <c r="F86" s="50">
        <v>1</v>
      </c>
      <c r="G86" s="50" t="s">
        <v>84</v>
      </c>
      <c r="H86" s="53">
        <v>5.5</v>
      </c>
      <c r="I86" s="89">
        <v>30</v>
      </c>
      <c r="J86" s="50" t="s">
        <v>85</v>
      </c>
      <c r="K86" s="50" t="s">
        <v>86</v>
      </c>
      <c r="L86" s="51">
        <v>100000000</v>
      </c>
      <c r="M86" s="51">
        <v>100000000</v>
      </c>
      <c r="N86" s="49"/>
      <c r="O86" s="49"/>
      <c r="P86" s="49"/>
      <c r="Q86" s="49"/>
      <c r="R86" s="49"/>
      <c r="S86" s="49"/>
      <c r="T86" s="49"/>
      <c r="U86" s="49"/>
      <c r="V86" s="49"/>
    </row>
    <row r="87" spans="1:22" ht="14.5" x14ac:dyDescent="0.35">
      <c r="A87" s="49"/>
      <c r="B87" s="49"/>
      <c r="C87" s="49"/>
      <c r="D87" s="49"/>
      <c r="E87" s="69"/>
      <c r="F87" s="50">
        <v>2</v>
      </c>
      <c r="G87" s="50" t="s">
        <v>108</v>
      </c>
      <c r="H87" s="53" t="s">
        <v>109</v>
      </c>
      <c r="I87" s="53" t="s">
        <v>109</v>
      </c>
      <c r="J87" s="50" t="s">
        <v>111</v>
      </c>
      <c r="K87" s="50" t="s">
        <v>139</v>
      </c>
      <c r="L87" s="51">
        <v>0</v>
      </c>
      <c r="M87" s="51">
        <v>116932828</v>
      </c>
      <c r="N87" s="68"/>
      <c r="O87" s="68"/>
      <c r="P87" s="49"/>
      <c r="Q87" s="49"/>
      <c r="R87" s="49"/>
      <c r="S87" s="49"/>
      <c r="T87" s="49"/>
      <c r="U87" s="49"/>
      <c r="V87" s="49"/>
    </row>
    <row r="88" spans="1:22" ht="14.5" x14ac:dyDescent="0.35">
      <c r="A88" s="49"/>
      <c r="B88" s="49"/>
      <c r="C88" s="49"/>
      <c r="D88" s="49"/>
      <c r="E88" s="69"/>
      <c r="F88" s="50">
        <v>3</v>
      </c>
      <c r="G88" s="50" t="s">
        <v>108</v>
      </c>
      <c r="H88" s="53" t="s">
        <v>109</v>
      </c>
      <c r="I88" s="53" t="s">
        <v>109</v>
      </c>
      <c r="J88" s="50" t="s">
        <v>111</v>
      </c>
      <c r="K88" s="50" t="s">
        <v>139</v>
      </c>
      <c r="L88" s="51">
        <v>0</v>
      </c>
      <c r="M88" s="51">
        <v>228207278</v>
      </c>
      <c r="N88" s="68"/>
      <c r="O88" s="68"/>
      <c r="P88" s="49"/>
      <c r="Q88" s="49"/>
      <c r="R88" s="49"/>
      <c r="S88" s="49"/>
      <c r="T88" s="49"/>
      <c r="U88" s="49"/>
      <c r="V88" s="49"/>
    </row>
    <row r="89" spans="1:22" ht="14.5" x14ac:dyDescent="0.35">
      <c r="A89" s="49"/>
      <c r="B89" s="49"/>
      <c r="C89" s="49"/>
      <c r="D89" s="49"/>
      <c r="E89" s="69"/>
      <c r="F89" s="50">
        <v>4</v>
      </c>
      <c r="G89" s="50" t="s">
        <v>108</v>
      </c>
      <c r="H89" s="53" t="s">
        <v>109</v>
      </c>
      <c r="I89" s="53" t="s">
        <v>109</v>
      </c>
      <c r="J89" s="50" t="s">
        <v>111</v>
      </c>
      <c r="K89" s="50" t="s">
        <v>139</v>
      </c>
      <c r="L89" s="51">
        <v>0</v>
      </c>
      <c r="M89" s="51">
        <v>125224810</v>
      </c>
      <c r="N89" s="68"/>
      <c r="O89" s="68"/>
      <c r="P89" s="49"/>
      <c r="Q89" s="49"/>
      <c r="R89" s="49"/>
      <c r="S89" s="49"/>
      <c r="T89" s="49"/>
      <c r="U89" s="49"/>
      <c r="V89" s="49"/>
    </row>
    <row r="90" spans="1:22" ht="14.5" x14ac:dyDescent="0.35">
      <c r="A90" s="49"/>
      <c r="B90" s="49"/>
      <c r="C90" s="49"/>
      <c r="D90" s="49"/>
      <c r="E90" s="69"/>
      <c r="F90" s="50">
        <v>5</v>
      </c>
      <c r="G90" s="50" t="s">
        <v>84</v>
      </c>
      <c r="H90" s="53">
        <v>5.5</v>
      </c>
      <c r="I90" s="89">
        <v>30</v>
      </c>
      <c r="J90" s="50" t="s">
        <v>131</v>
      </c>
      <c r="K90" s="50" t="s">
        <v>140</v>
      </c>
      <c r="L90" s="51">
        <v>150000000</v>
      </c>
      <c r="M90" s="51">
        <v>75000000</v>
      </c>
      <c r="N90" s="68"/>
      <c r="O90" s="68"/>
      <c r="P90" s="49"/>
      <c r="Q90" s="49"/>
      <c r="R90" s="49"/>
      <c r="S90" s="49"/>
      <c r="T90" s="49"/>
      <c r="U90" s="49"/>
      <c r="V90" s="49"/>
    </row>
    <row r="91" spans="1:22" ht="14.5" x14ac:dyDescent="0.35">
      <c r="A91" s="49"/>
      <c r="B91" s="49"/>
      <c r="C91" s="49"/>
      <c r="D91" s="49"/>
      <c r="E91" s="69"/>
      <c r="F91" s="50">
        <v>6</v>
      </c>
      <c r="G91" s="50" t="s">
        <v>108</v>
      </c>
      <c r="H91" s="53" t="s">
        <v>109</v>
      </c>
      <c r="I91" s="53" t="s">
        <v>109</v>
      </c>
      <c r="J91" s="50" t="s">
        <v>141</v>
      </c>
      <c r="K91" s="50" t="s">
        <v>130</v>
      </c>
      <c r="L91" s="51">
        <v>66707856</v>
      </c>
      <c r="M91" s="51">
        <v>16707856</v>
      </c>
      <c r="N91" s="68"/>
      <c r="O91" s="68"/>
      <c r="P91" s="49"/>
      <c r="Q91" s="49"/>
      <c r="R91" s="49"/>
      <c r="S91" s="49"/>
      <c r="T91" s="49"/>
      <c r="U91" s="49"/>
      <c r="V91" s="49"/>
    </row>
    <row r="92" spans="1:22" ht="14.5" x14ac:dyDescent="0.35">
      <c r="A92" s="49"/>
      <c r="B92" s="49"/>
      <c r="C92" s="49"/>
      <c r="D92" s="49"/>
      <c r="E92" s="69"/>
      <c r="F92" s="50">
        <v>7</v>
      </c>
      <c r="G92" s="50" t="s">
        <v>84</v>
      </c>
      <c r="H92" s="53">
        <v>6</v>
      </c>
      <c r="I92" s="93" t="s">
        <v>142</v>
      </c>
      <c r="J92" s="50" t="s">
        <v>107</v>
      </c>
      <c r="K92" s="50" t="s">
        <v>130</v>
      </c>
      <c r="L92" s="51">
        <v>120532558</v>
      </c>
      <c r="M92" s="51">
        <v>58771111</v>
      </c>
      <c r="N92" s="68"/>
      <c r="O92" s="68"/>
      <c r="P92" s="49"/>
      <c r="Q92" s="49"/>
      <c r="R92" s="49"/>
      <c r="S92" s="49"/>
      <c r="T92" s="49"/>
      <c r="U92" s="49"/>
      <c r="V92" s="49"/>
    </row>
    <row r="93" spans="1:22" ht="14.5" x14ac:dyDescent="0.35">
      <c r="A93" s="49"/>
      <c r="B93" s="49"/>
      <c r="C93" s="49"/>
      <c r="D93" s="49"/>
      <c r="E93" s="69"/>
      <c r="F93" s="50">
        <v>8</v>
      </c>
      <c r="G93" s="50" t="s">
        <v>84</v>
      </c>
      <c r="H93" s="53">
        <v>5.5</v>
      </c>
      <c r="I93" s="89">
        <v>30</v>
      </c>
      <c r="J93" s="50" t="s">
        <v>143</v>
      </c>
      <c r="K93" s="50" t="s">
        <v>97</v>
      </c>
      <c r="L93" s="51">
        <v>16677115</v>
      </c>
      <c r="M93" s="51">
        <v>0</v>
      </c>
      <c r="N93" s="68"/>
      <c r="O93" s="68"/>
      <c r="P93" s="49"/>
      <c r="Q93" s="49"/>
      <c r="R93" s="49"/>
      <c r="S93" s="49"/>
      <c r="T93" s="49"/>
      <c r="U93" s="49"/>
      <c r="V93" s="49"/>
    </row>
    <row r="94" spans="1:22" ht="14.5" x14ac:dyDescent="0.35">
      <c r="A94" s="49"/>
      <c r="B94" s="49"/>
      <c r="C94" s="49"/>
      <c r="D94" s="49"/>
      <c r="E94" s="69"/>
      <c r="F94" s="50">
        <v>9</v>
      </c>
      <c r="G94" s="50" t="s">
        <v>84</v>
      </c>
      <c r="H94" s="53">
        <v>5.5</v>
      </c>
      <c r="I94" s="89">
        <v>30</v>
      </c>
      <c r="J94" s="50" t="s">
        <v>143</v>
      </c>
      <c r="K94" s="50" t="s">
        <v>102</v>
      </c>
      <c r="L94" s="51">
        <v>259823891</v>
      </c>
      <c r="M94" s="51">
        <v>107756500</v>
      </c>
      <c r="N94" s="68"/>
      <c r="O94" s="68"/>
      <c r="P94" s="49"/>
      <c r="Q94" s="49"/>
      <c r="R94" s="49"/>
      <c r="S94" s="49"/>
      <c r="T94" s="49"/>
      <c r="U94" s="49"/>
      <c r="V94" s="49"/>
    </row>
    <row r="95" spans="1:22" ht="14.5" x14ac:dyDescent="0.35">
      <c r="A95" s="49"/>
      <c r="B95" s="61" t="str">
        <f>B86 &amp; " Total"</f>
        <v>2026-065 Total</v>
      </c>
      <c r="C95" s="61" t="s">
        <v>98</v>
      </c>
      <c r="D95" s="61" t="s">
        <v>98</v>
      </c>
      <c r="E95" s="62" t="str">
        <f>E86</f>
        <v>Single Family</v>
      </c>
      <c r="F95" s="63" t="s">
        <v>98</v>
      </c>
      <c r="G95" s="64" t="s">
        <v>98</v>
      </c>
      <c r="H95" s="65" t="s">
        <v>98</v>
      </c>
      <c r="I95" s="64" t="s">
        <v>98</v>
      </c>
      <c r="J95" s="64" t="s">
        <v>98</v>
      </c>
      <c r="K95" s="64" t="s">
        <v>98</v>
      </c>
      <c r="L95" s="67">
        <f>SUM(L86:L94)</f>
        <v>713741420</v>
      </c>
      <c r="M95" s="67">
        <f>SUM(M86:M94)</f>
        <v>828600383</v>
      </c>
      <c r="N95" s="49"/>
      <c r="O95" s="68"/>
      <c r="P95" s="49"/>
      <c r="Q95" s="49"/>
      <c r="R95" s="49"/>
      <c r="S95" s="49"/>
      <c r="T95" s="49"/>
      <c r="U95" s="49"/>
      <c r="V95" s="49"/>
    </row>
    <row r="96" spans="1:22" ht="14.5" x14ac:dyDescent="0.35">
      <c r="A96" s="49"/>
      <c r="B96" s="49" t="s">
        <v>144</v>
      </c>
      <c r="C96" s="49" t="s">
        <v>145</v>
      </c>
      <c r="D96" s="49" t="s">
        <v>83</v>
      </c>
      <c r="E96" s="49" t="s">
        <v>67</v>
      </c>
      <c r="F96" s="50">
        <v>1</v>
      </c>
      <c r="G96" s="50" t="s">
        <v>84</v>
      </c>
      <c r="H96" s="53">
        <v>5.5</v>
      </c>
      <c r="I96" s="89">
        <v>30</v>
      </c>
      <c r="J96" s="50" t="s">
        <v>85</v>
      </c>
      <c r="K96" s="50" t="s">
        <v>146</v>
      </c>
      <c r="L96" s="51">
        <v>54545455</v>
      </c>
      <c r="M96" s="51">
        <v>50000000</v>
      </c>
      <c r="N96" s="68"/>
      <c r="O96" s="68"/>
      <c r="P96" s="49"/>
      <c r="Q96" s="49"/>
      <c r="R96" s="49"/>
      <c r="S96" s="49"/>
      <c r="T96" s="49"/>
      <c r="U96" s="49"/>
      <c r="V96" s="49"/>
    </row>
    <row r="97" spans="1:22" ht="14.5" x14ac:dyDescent="0.35">
      <c r="A97" s="49"/>
      <c r="B97" s="49"/>
      <c r="C97" s="49"/>
      <c r="D97" s="49"/>
      <c r="E97" s="69"/>
      <c r="F97" s="50">
        <v>2</v>
      </c>
      <c r="G97" s="50" t="s">
        <v>84</v>
      </c>
      <c r="H97" s="53">
        <v>6</v>
      </c>
      <c r="I97" s="89">
        <v>30</v>
      </c>
      <c r="J97" s="50" t="s">
        <v>85</v>
      </c>
      <c r="K97" s="50" t="s">
        <v>86</v>
      </c>
      <c r="L97" s="51">
        <v>200000000</v>
      </c>
      <c r="M97" s="51">
        <v>200000000</v>
      </c>
      <c r="N97" s="68"/>
      <c r="O97" s="49"/>
      <c r="P97" s="49"/>
      <c r="Q97" s="49"/>
      <c r="R97" s="49"/>
      <c r="S97" s="49"/>
      <c r="T97" s="49"/>
      <c r="U97" s="49"/>
      <c r="V97" s="49"/>
    </row>
    <row r="98" spans="1:22" ht="14.5" x14ac:dyDescent="0.35">
      <c r="A98" s="49"/>
      <c r="B98" s="49"/>
      <c r="C98" s="49"/>
      <c r="D98" s="49"/>
      <c r="E98" s="69"/>
      <c r="F98" s="50">
        <v>3</v>
      </c>
      <c r="G98" s="50" t="s">
        <v>84</v>
      </c>
      <c r="H98" s="53">
        <v>6</v>
      </c>
      <c r="I98" s="89">
        <v>30</v>
      </c>
      <c r="J98" s="50" t="s">
        <v>87</v>
      </c>
      <c r="K98" s="50" t="s">
        <v>95</v>
      </c>
      <c r="L98" s="51">
        <v>75000000</v>
      </c>
      <c r="M98" s="51">
        <v>51041666</v>
      </c>
      <c r="N98" s="68"/>
      <c r="O98" s="49"/>
      <c r="P98" s="49"/>
      <c r="Q98" s="49"/>
      <c r="R98" s="49"/>
      <c r="S98" s="49"/>
      <c r="T98" s="49"/>
      <c r="U98" s="49"/>
      <c r="V98" s="49"/>
    </row>
    <row r="99" spans="1:22" ht="14.5" x14ac:dyDescent="0.35">
      <c r="A99" s="49"/>
      <c r="B99" s="49"/>
      <c r="C99" s="49"/>
      <c r="D99" s="49"/>
      <c r="E99" s="69"/>
      <c r="F99" s="50">
        <v>4</v>
      </c>
      <c r="G99" s="50" t="s">
        <v>84</v>
      </c>
      <c r="H99" s="53">
        <v>6</v>
      </c>
      <c r="I99" s="89">
        <v>30</v>
      </c>
      <c r="J99" s="50" t="s">
        <v>85</v>
      </c>
      <c r="K99" s="50" t="s">
        <v>86</v>
      </c>
      <c r="L99" s="51">
        <v>67850379</v>
      </c>
      <c r="M99" s="51">
        <v>67850379</v>
      </c>
      <c r="N99" s="68"/>
      <c r="O99" s="49"/>
      <c r="P99" s="49"/>
      <c r="Q99" s="49"/>
      <c r="R99" s="49"/>
      <c r="S99" s="49"/>
      <c r="T99" s="49"/>
      <c r="U99" s="49"/>
      <c r="V99" s="49"/>
    </row>
    <row r="100" spans="1:22" ht="14.5" x14ac:dyDescent="0.35">
      <c r="A100" s="49"/>
      <c r="B100" s="49"/>
      <c r="C100" s="49"/>
      <c r="D100" s="49"/>
      <c r="E100" s="69"/>
      <c r="F100" s="50">
        <v>5</v>
      </c>
      <c r="G100" s="50" t="s">
        <v>84</v>
      </c>
      <c r="H100" s="53">
        <v>5.5</v>
      </c>
      <c r="I100" s="89">
        <v>30</v>
      </c>
      <c r="J100" s="50" t="s">
        <v>85</v>
      </c>
      <c r="K100" s="50" t="s">
        <v>122</v>
      </c>
      <c r="L100" s="51">
        <v>60000000</v>
      </c>
      <c r="M100" s="51">
        <v>0</v>
      </c>
      <c r="N100" s="68"/>
      <c r="O100" s="49"/>
      <c r="P100" s="49"/>
      <c r="Q100" s="49"/>
      <c r="R100" s="49"/>
      <c r="S100" s="49"/>
      <c r="T100" s="49"/>
      <c r="U100" s="49"/>
      <c r="V100" s="49"/>
    </row>
    <row r="101" spans="1:22" ht="14.5" x14ac:dyDescent="0.35">
      <c r="A101" s="49"/>
      <c r="B101" s="49"/>
      <c r="C101" s="49"/>
      <c r="D101" s="49"/>
      <c r="E101" s="69"/>
      <c r="F101" s="50">
        <v>6</v>
      </c>
      <c r="G101" s="50" t="s">
        <v>84</v>
      </c>
      <c r="H101" s="53">
        <v>7</v>
      </c>
      <c r="I101" s="89">
        <v>30</v>
      </c>
      <c r="J101" s="50" t="s">
        <v>85</v>
      </c>
      <c r="K101" s="50" t="s">
        <v>104</v>
      </c>
      <c r="L101" s="51">
        <v>50000000</v>
      </c>
      <c r="M101" s="51">
        <v>57142857</v>
      </c>
      <c r="N101" s="68"/>
      <c r="O101" s="49"/>
      <c r="P101" s="49"/>
      <c r="Q101" s="49"/>
      <c r="R101" s="49"/>
      <c r="S101" s="49"/>
      <c r="T101" s="49"/>
      <c r="U101" s="49"/>
      <c r="V101" s="49"/>
    </row>
    <row r="102" spans="1:22" ht="14.5" x14ac:dyDescent="0.35">
      <c r="A102" s="49"/>
      <c r="B102" s="49"/>
      <c r="C102" s="49"/>
      <c r="D102" s="49"/>
      <c r="E102" s="69"/>
      <c r="F102" s="50">
        <v>7</v>
      </c>
      <c r="G102" s="50" t="s">
        <v>84</v>
      </c>
      <c r="H102" s="53">
        <v>5.5</v>
      </c>
      <c r="I102" s="89">
        <v>30</v>
      </c>
      <c r="J102" s="50" t="s">
        <v>85</v>
      </c>
      <c r="K102" s="50" t="s">
        <v>86</v>
      </c>
      <c r="L102" s="51">
        <v>300000000</v>
      </c>
      <c r="M102" s="51">
        <v>300000000</v>
      </c>
      <c r="N102" s="68"/>
      <c r="O102" s="49"/>
      <c r="P102" s="49"/>
      <c r="Q102" s="49"/>
      <c r="R102" s="49"/>
      <c r="S102" s="49"/>
      <c r="T102" s="49"/>
      <c r="U102" s="49"/>
      <c r="V102" s="49"/>
    </row>
    <row r="103" spans="1:22" ht="14.5" x14ac:dyDescent="0.35">
      <c r="A103" s="49"/>
      <c r="B103" s="49"/>
      <c r="C103" s="49"/>
      <c r="D103" s="49"/>
      <c r="E103" s="69"/>
      <c r="F103" s="50">
        <v>8</v>
      </c>
      <c r="G103" s="50" t="s">
        <v>84</v>
      </c>
      <c r="H103" s="53">
        <v>5.5</v>
      </c>
      <c r="I103" s="89">
        <v>30</v>
      </c>
      <c r="J103" s="50" t="s">
        <v>131</v>
      </c>
      <c r="K103" s="50" t="s">
        <v>104</v>
      </c>
      <c r="L103" s="51">
        <v>66666668</v>
      </c>
      <c r="M103" s="51">
        <v>43333333</v>
      </c>
      <c r="N103" s="49"/>
      <c r="O103" s="49"/>
      <c r="P103" s="49"/>
      <c r="Q103" s="49"/>
      <c r="R103" s="49"/>
      <c r="S103" s="49"/>
      <c r="T103" s="49"/>
      <c r="U103" s="49"/>
      <c r="V103" s="49"/>
    </row>
    <row r="104" spans="1:22" ht="14.5" x14ac:dyDescent="0.35">
      <c r="A104" s="49"/>
      <c r="B104" s="49"/>
      <c r="C104" s="49"/>
      <c r="D104" s="49"/>
      <c r="E104" s="69"/>
      <c r="F104" s="50">
        <v>9</v>
      </c>
      <c r="G104" s="50" t="s">
        <v>84</v>
      </c>
      <c r="H104" s="53">
        <v>5</v>
      </c>
      <c r="I104" s="89">
        <v>30</v>
      </c>
      <c r="J104" s="50" t="s">
        <v>96</v>
      </c>
      <c r="K104" s="50" t="s">
        <v>97</v>
      </c>
      <c r="L104" s="51">
        <v>246183000</v>
      </c>
      <c r="M104" s="51">
        <v>0</v>
      </c>
      <c r="N104" s="49"/>
      <c r="O104" s="49"/>
      <c r="P104" s="49"/>
      <c r="Q104" s="49"/>
      <c r="R104" s="49"/>
      <c r="S104" s="49"/>
      <c r="T104" s="49"/>
      <c r="U104" s="49"/>
      <c r="V104" s="49"/>
    </row>
    <row r="105" spans="1:22" ht="14.5" x14ac:dyDescent="0.35">
      <c r="A105" s="49"/>
      <c r="B105" s="49"/>
      <c r="C105" s="49"/>
      <c r="D105" s="49"/>
      <c r="E105" s="69"/>
      <c r="F105" s="50">
        <v>10</v>
      </c>
      <c r="G105" s="50" t="s">
        <v>84</v>
      </c>
      <c r="H105" s="53">
        <v>7</v>
      </c>
      <c r="I105" s="89">
        <v>30</v>
      </c>
      <c r="J105" s="50" t="s">
        <v>85</v>
      </c>
      <c r="K105" s="50" t="s">
        <v>104</v>
      </c>
      <c r="L105" s="51">
        <v>85328167</v>
      </c>
      <c r="M105" s="51">
        <v>97517905</v>
      </c>
      <c r="N105" s="49"/>
      <c r="O105" s="49"/>
      <c r="P105" s="49"/>
      <c r="Q105" s="49"/>
      <c r="R105" s="49"/>
      <c r="S105" s="49"/>
      <c r="T105" s="49"/>
      <c r="U105" s="49"/>
      <c r="V105" s="49"/>
    </row>
    <row r="106" spans="1:22" ht="14.5" x14ac:dyDescent="0.35">
      <c r="A106" s="49"/>
      <c r="B106" s="49"/>
      <c r="C106" s="49"/>
      <c r="D106" s="49"/>
      <c r="E106" s="69"/>
      <c r="F106" s="50">
        <v>11</v>
      </c>
      <c r="G106" s="50" t="s">
        <v>108</v>
      </c>
      <c r="H106" s="53" t="s">
        <v>109</v>
      </c>
      <c r="I106" s="89" t="s">
        <v>109</v>
      </c>
      <c r="J106" s="50" t="s">
        <v>111</v>
      </c>
      <c r="K106" s="50" t="s">
        <v>112</v>
      </c>
      <c r="L106" s="51">
        <v>0</v>
      </c>
      <c r="M106" s="51">
        <v>3155129</v>
      </c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ht="14.5" x14ac:dyDescent="0.35">
      <c r="A107" s="49"/>
      <c r="B107" s="61" t="str">
        <f>B96 &amp; " Total"</f>
        <v>2026-066 Total</v>
      </c>
      <c r="C107" s="61" t="s">
        <v>98</v>
      </c>
      <c r="D107" s="61" t="s">
        <v>98</v>
      </c>
      <c r="E107" s="62" t="str">
        <f>E96</f>
        <v>Single Family</v>
      </c>
      <c r="F107" s="63" t="s">
        <v>98</v>
      </c>
      <c r="G107" s="72" t="s">
        <v>98</v>
      </c>
      <c r="H107" s="71" t="s">
        <v>98</v>
      </c>
      <c r="I107" s="72" t="s">
        <v>98</v>
      </c>
      <c r="J107" s="72" t="s">
        <v>98</v>
      </c>
      <c r="K107" s="72" t="s">
        <v>98</v>
      </c>
      <c r="L107" s="73">
        <f>SUM(L96:L106)</f>
        <v>1205573669</v>
      </c>
      <c r="M107" s="73">
        <f>SUM(M96:M106)</f>
        <v>870041269</v>
      </c>
      <c r="N107" s="68"/>
      <c r="O107" s="49"/>
      <c r="P107" s="49"/>
      <c r="Q107" s="49"/>
      <c r="R107" s="49"/>
      <c r="S107" s="49"/>
      <c r="T107" s="49"/>
      <c r="U107" s="49"/>
      <c r="V107" s="49"/>
    </row>
    <row r="108" spans="1:22" ht="14.5" x14ac:dyDescent="0.35">
      <c r="A108" s="49"/>
      <c r="B108" s="49" t="s">
        <v>147</v>
      </c>
      <c r="C108" s="49" t="s">
        <v>148</v>
      </c>
      <c r="D108" s="49" t="s">
        <v>83</v>
      </c>
      <c r="E108" s="49" t="s">
        <v>67</v>
      </c>
      <c r="F108" s="50">
        <v>1</v>
      </c>
      <c r="G108" s="50" t="s">
        <v>84</v>
      </c>
      <c r="H108" s="53">
        <v>6</v>
      </c>
      <c r="I108" s="89">
        <v>30</v>
      </c>
      <c r="J108" s="50" t="s">
        <v>85</v>
      </c>
      <c r="K108" s="50" t="s">
        <v>86</v>
      </c>
      <c r="L108" s="51">
        <v>550000000</v>
      </c>
      <c r="M108" s="51">
        <v>600000000</v>
      </c>
      <c r="N108" s="74"/>
      <c r="O108" s="68"/>
      <c r="P108" s="49"/>
      <c r="Q108" s="49"/>
      <c r="R108" s="49"/>
      <c r="S108" s="49"/>
      <c r="T108" s="49"/>
      <c r="U108" s="49"/>
      <c r="V108" s="49"/>
    </row>
    <row r="109" spans="1:22" ht="14.5" x14ac:dyDescent="0.35">
      <c r="A109" s="49"/>
      <c r="B109" s="49"/>
      <c r="C109" s="49"/>
      <c r="D109" s="49"/>
      <c r="E109" s="69"/>
      <c r="F109" s="50">
        <v>2</v>
      </c>
      <c r="G109" s="50" t="s">
        <v>84</v>
      </c>
      <c r="H109" s="53">
        <v>5.5</v>
      </c>
      <c r="I109" s="89">
        <v>30</v>
      </c>
      <c r="J109" s="50" t="s">
        <v>85</v>
      </c>
      <c r="K109" s="50" t="s">
        <v>86</v>
      </c>
      <c r="L109" s="51">
        <v>225000000</v>
      </c>
      <c r="M109" s="51">
        <v>275000000</v>
      </c>
      <c r="N109" s="74"/>
      <c r="O109" s="68"/>
      <c r="P109" s="49"/>
      <c r="Q109" s="49"/>
      <c r="R109" s="49"/>
      <c r="S109" s="49"/>
      <c r="T109" s="49"/>
      <c r="U109" s="49"/>
      <c r="V109" s="49"/>
    </row>
    <row r="110" spans="1:22" ht="14.5" x14ac:dyDescent="0.35">
      <c r="A110" s="49"/>
      <c r="B110" s="49"/>
      <c r="C110" s="49"/>
      <c r="D110" s="49"/>
      <c r="E110" s="69"/>
      <c r="F110" s="50">
        <v>3</v>
      </c>
      <c r="G110" s="50" t="s">
        <v>84</v>
      </c>
      <c r="H110" s="53">
        <v>6</v>
      </c>
      <c r="I110" s="89">
        <v>30</v>
      </c>
      <c r="J110" s="50" t="s">
        <v>85</v>
      </c>
      <c r="K110" s="50" t="s">
        <v>86</v>
      </c>
      <c r="L110" s="51">
        <v>160000000</v>
      </c>
      <c r="M110" s="51">
        <v>160000000</v>
      </c>
      <c r="N110" s="74"/>
      <c r="O110" s="68"/>
      <c r="P110" s="49"/>
      <c r="Q110" s="49"/>
      <c r="R110" s="49"/>
      <c r="S110" s="49"/>
      <c r="T110" s="49"/>
      <c r="U110" s="49"/>
      <c r="V110" s="49"/>
    </row>
    <row r="111" spans="1:22" ht="14.5" x14ac:dyDescent="0.35">
      <c r="A111" s="49"/>
      <c r="B111" s="49"/>
      <c r="C111" s="49"/>
      <c r="D111" s="49"/>
      <c r="E111" s="69"/>
      <c r="F111" s="50">
        <v>4</v>
      </c>
      <c r="G111" s="50" t="s">
        <v>84</v>
      </c>
      <c r="H111" s="53">
        <v>5.5</v>
      </c>
      <c r="I111" s="89">
        <v>30</v>
      </c>
      <c r="J111" s="50" t="s">
        <v>85</v>
      </c>
      <c r="K111" s="50" t="s">
        <v>86</v>
      </c>
      <c r="L111" s="51">
        <v>50000000</v>
      </c>
      <c r="M111" s="51">
        <v>50000000</v>
      </c>
      <c r="N111" s="74"/>
      <c r="O111" s="68"/>
      <c r="P111" s="49"/>
      <c r="Q111" s="49"/>
      <c r="R111" s="49"/>
      <c r="S111" s="49"/>
      <c r="T111" s="49"/>
      <c r="U111" s="49"/>
      <c r="V111" s="49"/>
    </row>
    <row r="112" spans="1:22" ht="14.5" x14ac:dyDescent="0.35">
      <c r="A112" s="49"/>
      <c r="B112" s="49"/>
      <c r="C112" s="49"/>
      <c r="D112" s="49"/>
      <c r="E112" s="69"/>
      <c r="F112" s="50">
        <v>5</v>
      </c>
      <c r="G112" s="50" t="s">
        <v>84</v>
      </c>
      <c r="H112" s="53">
        <v>6</v>
      </c>
      <c r="I112" s="89">
        <v>30</v>
      </c>
      <c r="J112" s="50" t="s">
        <v>126</v>
      </c>
      <c r="K112" s="50" t="s">
        <v>95</v>
      </c>
      <c r="L112" s="51">
        <v>310480916</v>
      </c>
      <c r="M112" s="51">
        <v>207937541</v>
      </c>
      <c r="N112" s="74"/>
      <c r="O112" s="68"/>
      <c r="P112" s="49"/>
      <c r="Q112" s="49"/>
      <c r="R112" s="49"/>
      <c r="S112" s="49"/>
      <c r="T112" s="49"/>
      <c r="U112" s="49"/>
      <c r="V112" s="49"/>
    </row>
    <row r="113" spans="1:22" ht="14.5" x14ac:dyDescent="0.35">
      <c r="A113" s="49"/>
      <c r="B113" s="49"/>
      <c r="C113" s="49"/>
      <c r="D113" s="49"/>
      <c r="E113" s="69"/>
      <c r="F113" s="50">
        <v>6</v>
      </c>
      <c r="G113" s="50" t="s">
        <v>84</v>
      </c>
      <c r="H113" s="53">
        <v>6</v>
      </c>
      <c r="I113" s="89">
        <v>30</v>
      </c>
      <c r="J113" s="50" t="s">
        <v>107</v>
      </c>
      <c r="K113" s="50" t="s">
        <v>95</v>
      </c>
      <c r="L113" s="51">
        <v>103378366</v>
      </c>
      <c r="M113" s="51">
        <v>100000000</v>
      </c>
      <c r="N113" s="74"/>
      <c r="O113" s="68"/>
      <c r="P113" s="49"/>
      <c r="Q113" s="49"/>
      <c r="R113" s="49"/>
      <c r="S113" s="49"/>
      <c r="T113" s="49"/>
      <c r="U113" s="49"/>
      <c r="V113" s="49"/>
    </row>
    <row r="114" spans="1:22" ht="14.5" x14ac:dyDescent="0.35">
      <c r="A114" s="49"/>
      <c r="B114" s="49"/>
      <c r="C114" s="49"/>
      <c r="D114" s="49"/>
      <c r="E114" s="69"/>
      <c r="F114" s="50">
        <v>7</v>
      </c>
      <c r="G114" s="50" t="s">
        <v>84</v>
      </c>
      <c r="H114" s="53">
        <v>5.5</v>
      </c>
      <c r="I114" s="89">
        <v>30</v>
      </c>
      <c r="J114" s="50" t="s">
        <v>131</v>
      </c>
      <c r="K114" s="50" t="s">
        <v>104</v>
      </c>
      <c r="L114" s="51">
        <v>286785713</v>
      </c>
      <c r="M114" s="51">
        <v>105064934</v>
      </c>
      <c r="N114" s="74"/>
      <c r="O114" s="68"/>
      <c r="P114" s="49"/>
      <c r="Q114" s="49"/>
      <c r="R114" s="49"/>
      <c r="S114" s="49"/>
      <c r="T114" s="49"/>
      <c r="U114" s="49"/>
      <c r="V114" s="49"/>
    </row>
    <row r="115" spans="1:22" ht="14.5" x14ac:dyDescent="0.35">
      <c r="A115" s="49"/>
      <c r="B115" s="49"/>
      <c r="C115" s="49"/>
      <c r="D115" s="49"/>
      <c r="E115" s="69"/>
      <c r="F115" s="50">
        <v>8</v>
      </c>
      <c r="G115" s="50" t="s">
        <v>84</v>
      </c>
      <c r="H115" s="53">
        <v>6</v>
      </c>
      <c r="I115" s="89">
        <v>40</v>
      </c>
      <c r="J115" s="50" t="s">
        <v>127</v>
      </c>
      <c r="K115" s="50" t="s">
        <v>95</v>
      </c>
      <c r="L115" s="51">
        <v>25462532</v>
      </c>
      <c r="M115" s="51">
        <v>25000000</v>
      </c>
      <c r="N115" s="74"/>
      <c r="O115" s="68"/>
      <c r="P115" s="49"/>
      <c r="Q115" s="49"/>
      <c r="R115" s="49"/>
      <c r="S115" s="49"/>
      <c r="T115" s="49"/>
      <c r="U115" s="49"/>
      <c r="V115" s="49"/>
    </row>
    <row r="116" spans="1:22" ht="14.5" x14ac:dyDescent="0.35">
      <c r="A116" s="49"/>
      <c r="B116" s="49"/>
      <c r="C116" s="49"/>
      <c r="D116" s="49"/>
      <c r="E116" s="69"/>
      <c r="F116" s="50">
        <v>9</v>
      </c>
      <c r="G116" s="50" t="s">
        <v>84</v>
      </c>
      <c r="H116" s="53">
        <v>5.5</v>
      </c>
      <c r="I116" s="89">
        <v>30</v>
      </c>
      <c r="J116" s="50" t="s">
        <v>85</v>
      </c>
      <c r="K116" s="50" t="s">
        <v>122</v>
      </c>
      <c r="L116" s="51">
        <v>45000000</v>
      </c>
      <c r="M116" s="51">
        <v>0</v>
      </c>
      <c r="N116" s="74"/>
      <c r="O116" s="68"/>
      <c r="P116" s="49"/>
      <c r="Q116" s="49"/>
      <c r="R116" s="49"/>
      <c r="S116" s="49"/>
      <c r="T116" s="49"/>
      <c r="U116" s="49"/>
      <c r="V116" s="49"/>
    </row>
    <row r="117" spans="1:22" ht="14.5" x14ac:dyDescent="0.35">
      <c r="A117" s="49"/>
      <c r="B117" s="49"/>
      <c r="C117" s="49"/>
      <c r="D117" s="49"/>
      <c r="E117" s="69"/>
      <c r="F117" s="50">
        <v>10</v>
      </c>
      <c r="G117" s="50" t="s">
        <v>84</v>
      </c>
      <c r="H117" s="53">
        <v>6</v>
      </c>
      <c r="I117" s="89">
        <v>40</v>
      </c>
      <c r="J117" s="50" t="s">
        <v>85</v>
      </c>
      <c r="K117" s="50" t="s">
        <v>86</v>
      </c>
      <c r="L117" s="51">
        <v>20000000</v>
      </c>
      <c r="M117" s="51">
        <v>40000000</v>
      </c>
      <c r="N117" s="74"/>
      <c r="O117" s="68"/>
      <c r="P117" s="49"/>
      <c r="Q117" s="49"/>
      <c r="R117" s="49"/>
      <c r="S117" s="49"/>
      <c r="T117" s="49"/>
      <c r="U117" s="49"/>
      <c r="V117" s="49"/>
    </row>
    <row r="118" spans="1:22" ht="14.5" x14ac:dyDescent="0.35">
      <c r="A118" s="49"/>
      <c r="B118" s="49"/>
      <c r="C118" s="49"/>
      <c r="D118" s="49"/>
      <c r="E118" s="69"/>
      <c r="F118" s="50">
        <v>11</v>
      </c>
      <c r="G118" s="50" t="s">
        <v>84</v>
      </c>
      <c r="H118" s="53">
        <v>6.5</v>
      </c>
      <c r="I118" s="89">
        <v>30</v>
      </c>
      <c r="J118" s="50" t="s">
        <v>85</v>
      </c>
      <c r="K118" s="50" t="s">
        <v>86</v>
      </c>
      <c r="L118" s="51">
        <v>600000000</v>
      </c>
      <c r="M118" s="51">
        <v>600000000</v>
      </c>
      <c r="N118" s="74"/>
      <c r="O118" s="68"/>
      <c r="P118" s="49"/>
      <c r="Q118" s="49"/>
      <c r="R118" s="49"/>
      <c r="S118" s="49"/>
      <c r="T118" s="49"/>
      <c r="U118" s="49"/>
      <c r="V118" s="49"/>
    </row>
    <row r="119" spans="1:22" ht="14.5" x14ac:dyDescent="0.35">
      <c r="A119" s="49"/>
      <c r="B119" s="49"/>
      <c r="C119" s="49"/>
      <c r="D119" s="49"/>
      <c r="E119" s="69"/>
      <c r="F119" s="50">
        <v>12</v>
      </c>
      <c r="G119" s="50" t="s">
        <v>84</v>
      </c>
      <c r="H119" s="53">
        <v>6</v>
      </c>
      <c r="I119" s="89">
        <v>30</v>
      </c>
      <c r="J119" s="50" t="s">
        <v>85</v>
      </c>
      <c r="K119" s="50" t="s">
        <v>86</v>
      </c>
      <c r="L119" s="51">
        <v>75000000</v>
      </c>
      <c r="M119" s="51">
        <v>75000000</v>
      </c>
      <c r="N119" s="74"/>
      <c r="O119" s="68"/>
      <c r="P119" s="49"/>
      <c r="Q119" s="49"/>
      <c r="R119" s="49"/>
      <c r="S119" s="49"/>
      <c r="T119" s="49"/>
      <c r="U119" s="49"/>
      <c r="V119" s="49"/>
    </row>
    <row r="120" spans="1:22" ht="14.5" x14ac:dyDescent="0.35">
      <c r="A120" s="49"/>
      <c r="B120" s="49"/>
      <c r="C120" s="49"/>
      <c r="D120" s="49"/>
      <c r="E120" s="69"/>
      <c r="F120" s="50">
        <v>13</v>
      </c>
      <c r="G120" s="50" t="s">
        <v>84</v>
      </c>
      <c r="H120" s="53">
        <v>6</v>
      </c>
      <c r="I120" s="89">
        <v>30</v>
      </c>
      <c r="J120" s="50" t="s">
        <v>107</v>
      </c>
      <c r="K120" s="50" t="s">
        <v>149</v>
      </c>
      <c r="L120" s="51">
        <v>54636214</v>
      </c>
      <c r="M120" s="51">
        <v>10469047</v>
      </c>
      <c r="N120" s="74"/>
      <c r="O120" s="68"/>
      <c r="P120" s="49"/>
      <c r="Q120" s="49"/>
      <c r="R120" s="49"/>
      <c r="S120" s="49"/>
      <c r="T120" s="49"/>
      <c r="U120" s="49"/>
      <c r="V120" s="49"/>
    </row>
    <row r="121" spans="1:22" ht="14.5" x14ac:dyDescent="0.35">
      <c r="A121" s="49"/>
      <c r="B121" s="49"/>
      <c r="C121" s="49"/>
      <c r="D121" s="49"/>
      <c r="E121" s="69"/>
      <c r="F121" s="50">
        <v>14</v>
      </c>
      <c r="G121" s="50" t="s">
        <v>84</v>
      </c>
      <c r="H121" s="53">
        <v>6</v>
      </c>
      <c r="I121" s="89">
        <v>30</v>
      </c>
      <c r="J121" s="50" t="s">
        <v>150</v>
      </c>
      <c r="K121" s="50" t="s">
        <v>104</v>
      </c>
      <c r="L121" s="51">
        <v>102148787</v>
      </c>
      <c r="M121" s="51">
        <v>87556102</v>
      </c>
      <c r="N121" s="74"/>
      <c r="O121" s="68"/>
      <c r="P121" s="49"/>
      <c r="Q121" s="49"/>
      <c r="R121" s="49"/>
      <c r="S121" s="49"/>
      <c r="T121" s="49"/>
      <c r="U121" s="49"/>
      <c r="V121" s="49"/>
    </row>
    <row r="122" spans="1:22" ht="14.5" x14ac:dyDescent="0.35">
      <c r="A122" s="49"/>
      <c r="B122" s="49"/>
      <c r="C122" s="49"/>
      <c r="D122" s="49"/>
      <c r="E122" s="69"/>
      <c r="F122" s="50">
        <v>15</v>
      </c>
      <c r="G122" s="50" t="s">
        <v>84</v>
      </c>
      <c r="H122" s="53">
        <v>7</v>
      </c>
      <c r="I122" s="89">
        <v>30</v>
      </c>
      <c r="J122" s="50" t="s">
        <v>85</v>
      </c>
      <c r="K122" s="50" t="s">
        <v>86</v>
      </c>
      <c r="L122" s="51">
        <v>104163026</v>
      </c>
      <c r="M122" s="51">
        <v>312489078</v>
      </c>
      <c r="N122" s="74"/>
      <c r="O122" s="68"/>
      <c r="P122" s="49"/>
      <c r="Q122" s="49"/>
      <c r="R122" s="49"/>
      <c r="S122" s="49"/>
      <c r="T122" s="49"/>
      <c r="U122" s="49"/>
      <c r="V122" s="49"/>
    </row>
    <row r="123" spans="1:22" ht="14.5" x14ac:dyDescent="0.35">
      <c r="A123" s="49"/>
      <c r="B123" s="61" t="str">
        <f>B108 &amp; " Total"</f>
        <v>2026-067 Total</v>
      </c>
      <c r="C123" s="61" t="s">
        <v>98</v>
      </c>
      <c r="D123" s="61" t="s">
        <v>98</v>
      </c>
      <c r="E123" s="62" t="str">
        <f>E108</f>
        <v>Single Family</v>
      </c>
      <c r="F123" s="63" t="s">
        <v>98</v>
      </c>
      <c r="G123" s="72" t="s">
        <v>98</v>
      </c>
      <c r="H123" s="71" t="s">
        <v>98</v>
      </c>
      <c r="I123" s="75" t="s">
        <v>98</v>
      </c>
      <c r="J123" s="72" t="s">
        <v>98</v>
      </c>
      <c r="K123" s="72" t="s">
        <v>98</v>
      </c>
      <c r="L123" s="73">
        <f>SUM(L108:L122)</f>
        <v>2712055554</v>
      </c>
      <c r="M123" s="73">
        <f>SUM(M108:M122)</f>
        <v>2648516702</v>
      </c>
      <c r="N123" s="68"/>
      <c r="O123" s="68"/>
      <c r="P123" s="49"/>
      <c r="Q123" s="49"/>
      <c r="R123" s="49"/>
      <c r="S123" s="49"/>
      <c r="T123" s="49"/>
      <c r="U123" s="49"/>
      <c r="V123" s="49"/>
    </row>
    <row r="124" spans="1:22" ht="14.5" x14ac:dyDescent="0.35">
      <c r="A124" s="49"/>
      <c r="B124" s="49" t="s">
        <v>151</v>
      </c>
      <c r="C124" s="49" t="s">
        <v>152</v>
      </c>
      <c r="D124" s="49" t="s">
        <v>83</v>
      </c>
      <c r="E124" s="49" t="s">
        <v>67</v>
      </c>
      <c r="F124" s="50">
        <v>1</v>
      </c>
      <c r="G124" s="50" t="s">
        <v>84</v>
      </c>
      <c r="H124" s="53">
        <v>6</v>
      </c>
      <c r="I124" s="89">
        <v>30</v>
      </c>
      <c r="J124" s="50" t="s">
        <v>85</v>
      </c>
      <c r="K124" s="50" t="s">
        <v>86</v>
      </c>
      <c r="L124" s="51">
        <v>125000000</v>
      </c>
      <c r="M124" s="51">
        <v>250000000</v>
      </c>
      <c r="N124" s="49"/>
      <c r="O124" s="49"/>
      <c r="P124" s="49"/>
      <c r="Q124" s="49"/>
      <c r="R124" s="49"/>
      <c r="S124" s="49"/>
      <c r="T124" s="49"/>
      <c r="U124" s="49"/>
      <c r="V124" s="49"/>
    </row>
    <row r="125" spans="1:22" ht="14.5" x14ac:dyDescent="0.35">
      <c r="A125" s="49"/>
      <c r="B125" s="49"/>
      <c r="C125" s="49"/>
      <c r="D125" s="49"/>
      <c r="E125" s="69"/>
      <c r="F125" s="50">
        <v>2</v>
      </c>
      <c r="G125" s="50" t="s">
        <v>84</v>
      </c>
      <c r="H125" s="53">
        <v>5.5</v>
      </c>
      <c r="I125" s="89">
        <v>30</v>
      </c>
      <c r="J125" s="50" t="s">
        <v>107</v>
      </c>
      <c r="K125" s="50" t="s">
        <v>88</v>
      </c>
      <c r="L125" s="51">
        <v>319394850</v>
      </c>
      <c r="M125" s="51">
        <v>215302400</v>
      </c>
      <c r="N125" s="49"/>
      <c r="O125" s="49"/>
      <c r="P125" s="49"/>
      <c r="Q125" s="49"/>
      <c r="R125" s="49"/>
      <c r="S125" s="49"/>
      <c r="T125" s="49"/>
      <c r="U125" s="49"/>
      <c r="V125" s="49"/>
    </row>
    <row r="126" spans="1:22" ht="14.5" x14ac:dyDescent="0.35">
      <c r="A126" s="49"/>
      <c r="B126" s="49"/>
      <c r="C126" s="49"/>
      <c r="D126" s="49"/>
      <c r="E126" s="69"/>
      <c r="F126" s="50">
        <v>3</v>
      </c>
      <c r="G126" s="50" t="s">
        <v>108</v>
      </c>
      <c r="H126" s="53" t="s">
        <v>109</v>
      </c>
      <c r="I126" s="89" t="s">
        <v>109</v>
      </c>
      <c r="J126" s="50" t="s">
        <v>141</v>
      </c>
      <c r="K126" s="50" t="s">
        <v>88</v>
      </c>
      <c r="L126" s="51">
        <v>86271471</v>
      </c>
      <c r="M126" s="51">
        <v>61479622</v>
      </c>
      <c r="N126" s="49"/>
      <c r="O126" s="49"/>
      <c r="P126" s="49"/>
      <c r="Q126" s="49"/>
      <c r="R126" s="49"/>
      <c r="S126" s="49"/>
      <c r="T126" s="49"/>
      <c r="U126" s="49"/>
      <c r="V126" s="49"/>
    </row>
    <row r="127" spans="1:22" ht="14.5" x14ac:dyDescent="0.35">
      <c r="A127" s="49"/>
      <c r="B127" s="49"/>
      <c r="C127" s="49"/>
      <c r="D127" s="49"/>
      <c r="E127" s="69"/>
      <c r="F127" s="50">
        <v>4</v>
      </c>
      <c r="G127" s="50" t="s">
        <v>84</v>
      </c>
      <c r="H127" s="53">
        <v>5.5</v>
      </c>
      <c r="I127" s="89">
        <v>30</v>
      </c>
      <c r="J127" s="50" t="s">
        <v>143</v>
      </c>
      <c r="K127" s="50" t="s">
        <v>153</v>
      </c>
      <c r="L127" s="51">
        <v>300000000</v>
      </c>
      <c r="M127" s="51">
        <v>1080000000</v>
      </c>
      <c r="N127" s="49"/>
      <c r="O127" s="49"/>
      <c r="P127" s="49"/>
      <c r="Q127" s="49"/>
      <c r="R127" s="49"/>
      <c r="S127" s="49"/>
      <c r="T127" s="49"/>
      <c r="U127" s="49"/>
      <c r="V127" s="49"/>
    </row>
    <row r="128" spans="1:22" ht="14.5" x14ac:dyDescent="0.35">
      <c r="A128" s="49"/>
      <c r="B128" s="49"/>
      <c r="C128" s="49"/>
      <c r="D128" s="49"/>
      <c r="E128" s="69"/>
      <c r="F128" s="50">
        <v>5</v>
      </c>
      <c r="G128" s="50" t="s">
        <v>84</v>
      </c>
      <c r="H128" s="53">
        <v>5</v>
      </c>
      <c r="I128" s="89">
        <v>30</v>
      </c>
      <c r="J128" s="50" t="s">
        <v>101</v>
      </c>
      <c r="K128" s="50" t="s">
        <v>102</v>
      </c>
      <c r="L128" s="51">
        <v>411094220</v>
      </c>
      <c r="M128" s="51">
        <v>82218844</v>
      </c>
      <c r="N128" s="49"/>
      <c r="O128" s="49"/>
      <c r="P128" s="49"/>
      <c r="Q128" s="49"/>
      <c r="R128" s="49"/>
      <c r="S128" s="49"/>
      <c r="T128" s="49"/>
      <c r="U128" s="49"/>
      <c r="V128" s="49"/>
    </row>
    <row r="129" spans="1:22" ht="14.5" x14ac:dyDescent="0.35">
      <c r="A129" s="49"/>
      <c r="B129" s="49"/>
      <c r="C129" s="49"/>
      <c r="D129" s="49"/>
      <c r="E129" s="69"/>
      <c r="F129" s="50">
        <v>6</v>
      </c>
      <c r="G129" s="50" t="s">
        <v>84</v>
      </c>
      <c r="H129" s="53">
        <v>5.5</v>
      </c>
      <c r="I129" s="89">
        <v>30</v>
      </c>
      <c r="J129" s="50" t="s">
        <v>107</v>
      </c>
      <c r="K129" s="50" t="s">
        <v>102</v>
      </c>
      <c r="L129" s="51">
        <v>161552901</v>
      </c>
      <c r="M129" s="51">
        <v>137971000</v>
      </c>
      <c r="N129" s="49"/>
      <c r="O129" s="49"/>
      <c r="P129" s="49"/>
      <c r="Q129" s="49"/>
      <c r="R129" s="49"/>
      <c r="S129" s="49"/>
      <c r="T129" s="49"/>
      <c r="U129" s="49"/>
      <c r="V129" s="49"/>
    </row>
    <row r="130" spans="1:22" ht="14.5" x14ac:dyDescent="0.35">
      <c r="A130" s="49"/>
      <c r="B130" s="49"/>
      <c r="C130" s="49"/>
      <c r="D130" s="49"/>
      <c r="E130" s="69"/>
      <c r="F130" s="50">
        <v>7</v>
      </c>
      <c r="G130" s="50" t="s">
        <v>84</v>
      </c>
      <c r="H130" s="53">
        <v>6</v>
      </c>
      <c r="I130" s="89">
        <v>30</v>
      </c>
      <c r="J130" s="50" t="s">
        <v>107</v>
      </c>
      <c r="K130" s="50" t="s">
        <v>97</v>
      </c>
      <c r="L130" s="51">
        <v>49178073</v>
      </c>
      <c r="M130" s="51">
        <v>0</v>
      </c>
      <c r="N130" s="49"/>
      <c r="O130" s="49"/>
      <c r="P130" s="49"/>
      <c r="Q130" s="49"/>
      <c r="R130" s="49"/>
      <c r="S130" s="49"/>
      <c r="T130" s="49"/>
      <c r="U130" s="49"/>
      <c r="V130" s="49"/>
    </row>
    <row r="131" spans="1:22" ht="14.5" x14ac:dyDescent="0.35">
      <c r="A131" s="49"/>
      <c r="B131" s="61" t="str">
        <f>B124 &amp; " Total"</f>
        <v>2026-068 Total</v>
      </c>
      <c r="C131" s="61" t="s">
        <v>98</v>
      </c>
      <c r="D131" s="61" t="s">
        <v>98</v>
      </c>
      <c r="E131" s="62" t="str">
        <f>E124</f>
        <v>Single Family</v>
      </c>
      <c r="F131" s="63" t="s">
        <v>98</v>
      </c>
      <c r="G131" s="64" t="s">
        <v>98</v>
      </c>
      <c r="H131" s="65" t="s">
        <v>98</v>
      </c>
      <c r="I131" s="66" t="s">
        <v>98</v>
      </c>
      <c r="J131" s="64" t="s">
        <v>98</v>
      </c>
      <c r="K131" s="64" t="s">
        <v>98</v>
      </c>
      <c r="L131" s="67">
        <f>SUM(L124:L130)</f>
        <v>1452491515</v>
      </c>
      <c r="M131" s="67">
        <f>SUM(M124:M130)</f>
        <v>1826971866</v>
      </c>
      <c r="N131" s="68"/>
      <c r="O131" s="49"/>
      <c r="P131" s="49"/>
      <c r="Q131" s="49"/>
      <c r="R131" s="49"/>
      <c r="S131" s="49"/>
      <c r="T131" s="49"/>
      <c r="U131" s="49"/>
      <c r="V131" s="49"/>
    </row>
    <row r="132" spans="1:22" ht="14.5" x14ac:dyDescent="0.35">
      <c r="A132" s="49"/>
      <c r="B132" s="49" t="s">
        <v>154</v>
      </c>
      <c r="C132" s="49" t="s">
        <v>82</v>
      </c>
      <c r="D132" s="49" t="s">
        <v>83</v>
      </c>
      <c r="E132" s="49" t="s">
        <v>68</v>
      </c>
      <c r="F132" s="50">
        <v>1</v>
      </c>
      <c r="G132" s="50" t="s">
        <v>155</v>
      </c>
      <c r="H132" s="53">
        <v>5.4029999999999996</v>
      </c>
      <c r="I132" s="89">
        <v>40</v>
      </c>
      <c r="J132" s="50" t="s">
        <v>106</v>
      </c>
      <c r="K132" s="50" t="s">
        <v>156</v>
      </c>
      <c r="L132" s="51">
        <v>200078390</v>
      </c>
      <c r="M132" s="51">
        <v>200078390</v>
      </c>
      <c r="N132" s="68"/>
      <c r="O132" s="49"/>
      <c r="P132" s="49"/>
      <c r="Q132" s="49"/>
      <c r="R132" s="49"/>
      <c r="S132" s="49"/>
      <c r="T132" s="49"/>
      <c r="U132" s="49"/>
      <c r="V132" s="49"/>
    </row>
    <row r="133" spans="1:22" ht="14.5" x14ac:dyDescent="0.35">
      <c r="A133" s="49"/>
      <c r="B133" s="61" t="str">
        <f>B132 &amp; " Total"</f>
        <v>2026-069 Total</v>
      </c>
      <c r="C133" s="61" t="s">
        <v>98</v>
      </c>
      <c r="D133" s="61" t="s">
        <v>98</v>
      </c>
      <c r="E133" s="62" t="str">
        <f>E132</f>
        <v>Multifamily</v>
      </c>
      <c r="F133" s="63" t="s">
        <v>98</v>
      </c>
      <c r="G133" s="64" t="s">
        <v>98</v>
      </c>
      <c r="H133" s="65" t="s">
        <v>98</v>
      </c>
      <c r="I133" s="66" t="s">
        <v>98</v>
      </c>
      <c r="J133" s="72" t="s">
        <v>98</v>
      </c>
      <c r="K133" s="72" t="s">
        <v>98</v>
      </c>
      <c r="L133" s="67">
        <f>SUM(L132:L132)</f>
        <v>200078390</v>
      </c>
      <c r="M133" s="67">
        <f>SUM(M132:M132)</f>
        <v>200078390</v>
      </c>
      <c r="N133" s="49"/>
      <c r="O133" s="49"/>
      <c r="P133" s="49"/>
      <c r="Q133" s="49"/>
      <c r="R133" s="49"/>
      <c r="S133" s="49"/>
      <c r="T133" s="49"/>
      <c r="U133" s="49"/>
      <c r="V133" s="49"/>
    </row>
    <row r="134" spans="1:22" ht="14.5" x14ac:dyDescent="0.35">
      <c r="A134" s="49"/>
      <c r="B134" s="49" t="s">
        <v>157</v>
      </c>
      <c r="C134" s="49" t="s">
        <v>145</v>
      </c>
      <c r="D134" s="49" t="s">
        <v>83</v>
      </c>
      <c r="E134" s="49" t="s">
        <v>68</v>
      </c>
      <c r="F134" s="50">
        <v>1</v>
      </c>
      <c r="G134" s="50" t="s">
        <v>155</v>
      </c>
      <c r="H134" s="53">
        <v>5.1280000000000001</v>
      </c>
      <c r="I134" s="89">
        <v>40</v>
      </c>
      <c r="J134" s="50" t="s">
        <v>106</v>
      </c>
      <c r="K134" s="50" t="s">
        <v>156</v>
      </c>
      <c r="L134" s="51">
        <v>120000000</v>
      </c>
      <c r="M134" s="51">
        <v>120000000</v>
      </c>
      <c r="N134" s="49"/>
      <c r="O134" s="68"/>
      <c r="P134" s="49"/>
      <c r="Q134" s="49"/>
      <c r="R134" s="49"/>
      <c r="S134" s="49"/>
      <c r="T134" s="49"/>
      <c r="U134" s="49"/>
      <c r="V134" s="49"/>
    </row>
    <row r="135" spans="1:22" ht="14.5" x14ac:dyDescent="0.35">
      <c r="A135" s="49"/>
      <c r="B135" s="61" t="str">
        <f>B134 &amp; " Total"</f>
        <v>2026-070 Total</v>
      </c>
      <c r="C135" s="61" t="s">
        <v>98</v>
      </c>
      <c r="D135" s="61" t="s">
        <v>98</v>
      </c>
      <c r="E135" s="62" t="str">
        <f>E134</f>
        <v>Multifamily</v>
      </c>
      <c r="F135" s="63" t="s">
        <v>98</v>
      </c>
      <c r="G135" s="64" t="s">
        <v>98</v>
      </c>
      <c r="H135" s="65" t="s">
        <v>98</v>
      </c>
      <c r="I135" s="66" t="s">
        <v>98</v>
      </c>
      <c r="J135" s="64" t="s">
        <v>98</v>
      </c>
      <c r="K135" s="64" t="s">
        <v>98</v>
      </c>
      <c r="L135" s="67">
        <f>SUM(L134:L134)</f>
        <v>120000000</v>
      </c>
      <c r="M135" s="67">
        <f>SUM(M134:M134)</f>
        <v>120000000</v>
      </c>
      <c r="N135" s="49"/>
      <c r="O135" s="68"/>
      <c r="P135" s="49"/>
      <c r="Q135" s="49"/>
      <c r="R135" s="49"/>
      <c r="S135" s="49"/>
      <c r="T135" s="49"/>
      <c r="U135" s="49"/>
      <c r="V135" s="49"/>
    </row>
    <row r="136" spans="1:22" ht="14.15" customHeight="1" x14ac:dyDescent="0.35">
      <c r="A136" s="49"/>
      <c r="B136" s="49" t="s">
        <v>158</v>
      </c>
      <c r="C136" s="49" t="s">
        <v>116</v>
      </c>
      <c r="D136" s="49" t="s">
        <v>83</v>
      </c>
      <c r="E136" s="49" t="s">
        <v>68</v>
      </c>
      <c r="F136" s="50">
        <v>1</v>
      </c>
      <c r="G136" s="50" t="s">
        <v>155</v>
      </c>
      <c r="H136" s="50">
        <v>5.5030000000000001</v>
      </c>
      <c r="I136" s="89">
        <v>40</v>
      </c>
      <c r="J136" s="50" t="s">
        <v>106</v>
      </c>
      <c r="K136" s="50" t="s">
        <v>159</v>
      </c>
      <c r="L136" s="51">
        <v>35316839</v>
      </c>
      <c r="M136" s="51">
        <v>35316839</v>
      </c>
      <c r="N136" s="49"/>
      <c r="O136" s="68"/>
      <c r="P136" s="49"/>
      <c r="Q136" s="49"/>
      <c r="R136" s="49"/>
      <c r="S136" s="49"/>
      <c r="T136" s="49"/>
      <c r="U136" s="49"/>
      <c r="V136" s="49"/>
    </row>
    <row r="137" spans="1:22" ht="14.15" customHeight="1" x14ac:dyDescent="0.35">
      <c r="A137" s="49"/>
      <c r="B137" s="49"/>
      <c r="C137" s="49"/>
      <c r="D137" s="49"/>
      <c r="E137" s="49"/>
      <c r="F137" s="50">
        <v>2</v>
      </c>
      <c r="G137" s="50" t="s">
        <v>155</v>
      </c>
      <c r="H137" s="53">
        <v>5.37</v>
      </c>
      <c r="I137" s="89">
        <v>40</v>
      </c>
      <c r="J137" s="50" t="s">
        <v>106</v>
      </c>
      <c r="K137" s="50" t="s">
        <v>156</v>
      </c>
      <c r="L137" s="51">
        <v>87808656</v>
      </c>
      <c r="M137" s="51">
        <v>87808656</v>
      </c>
      <c r="N137" s="49"/>
      <c r="O137" s="68"/>
      <c r="P137" s="49"/>
      <c r="Q137" s="49"/>
      <c r="R137" s="49"/>
      <c r="S137" s="49"/>
      <c r="T137" s="49"/>
      <c r="U137" s="49"/>
      <c r="V137" s="49"/>
    </row>
    <row r="138" spans="1:22" ht="14.15" customHeight="1" x14ac:dyDescent="0.35">
      <c r="A138" s="49"/>
      <c r="B138" s="49"/>
      <c r="C138" s="49"/>
      <c r="D138" s="49"/>
      <c r="E138" s="49"/>
      <c r="F138" s="50">
        <v>3</v>
      </c>
      <c r="G138" s="50" t="s">
        <v>155</v>
      </c>
      <c r="H138" s="50">
        <v>5.4080000000000004</v>
      </c>
      <c r="I138" s="89">
        <v>40</v>
      </c>
      <c r="J138" s="50" t="s">
        <v>106</v>
      </c>
      <c r="K138" s="50" t="s">
        <v>156</v>
      </c>
      <c r="L138" s="51">
        <v>27365760</v>
      </c>
      <c r="M138" s="51">
        <v>27365760</v>
      </c>
      <c r="N138" s="49"/>
      <c r="O138" s="68"/>
      <c r="P138" s="49"/>
      <c r="Q138" s="49"/>
      <c r="R138" s="49"/>
      <c r="S138" s="49"/>
      <c r="T138" s="49"/>
      <c r="U138" s="49"/>
      <c r="V138" s="49"/>
    </row>
    <row r="139" spans="1:22" ht="14.5" x14ac:dyDescent="0.35">
      <c r="A139" s="49"/>
      <c r="B139" s="61" t="str">
        <f>B136 &amp; " Total"</f>
        <v>2026-071 Total</v>
      </c>
      <c r="C139" s="61" t="s">
        <v>98</v>
      </c>
      <c r="D139" s="61" t="s">
        <v>98</v>
      </c>
      <c r="E139" s="62" t="str">
        <f>E136</f>
        <v>Multifamily</v>
      </c>
      <c r="F139" s="63" t="s">
        <v>98</v>
      </c>
      <c r="G139" s="64" t="s">
        <v>98</v>
      </c>
      <c r="H139" s="65" t="s">
        <v>98</v>
      </c>
      <c r="I139" s="66" t="s">
        <v>98</v>
      </c>
      <c r="J139" s="64" t="s">
        <v>98</v>
      </c>
      <c r="K139" s="64" t="s">
        <v>98</v>
      </c>
      <c r="L139" s="67">
        <f>SUM(L136:L138)</f>
        <v>150491255</v>
      </c>
      <c r="M139" s="67">
        <f>SUM(M136:M138)</f>
        <v>150491255</v>
      </c>
      <c r="N139" s="49"/>
      <c r="O139" s="49"/>
      <c r="P139" s="49"/>
      <c r="Q139" s="49"/>
      <c r="R139" s="49"/>
      <c r="S139" s="49"/>
      <c r="T139" s="49"/>
      <c r="U139" s="49"/>
      <c r="V139" s="49"/>
    </row>
    <row r="140" spans="1:22" ht="15" customHeight="1" x14ac:dyDescent="0.35">
      <c r="A140" s="49"/>
      <c r="B140" s="49" t="s">
        <v>160</v>
      </c>
      <c r="C140" s="49" t="s">
        <v>161</v>
      </c>
      <c r="D140" s="49" t="s">
        <v>83</v>
      </c>
      <c r="E140" s="49" t="s">
        <v>68</v>
      </c>
      <c r="F140" s="50">
        <v>1</v>
      </c>
      <c r="G140" s="50" t="s">
        <v>155</v>
      </c>
      <c r="H140" s="50">
        <v>5.3289999999999997</v>
      </c>
      <c r="I140" s="89">
        <v>40</v>
      </c>
      <c r="J140" s="50" t="s">
        <v>106</v>
      </c>
      <c r="K140" s="50" t="s">
        <v>156</v>
      </c>
      <c r="L140" s="51">
        <v>167016566</v>
      </c>
      <c r="M140" s="51">
        <v>167016566</v>
      </c>
      <c r="N140" s="49"/>
      <c r="O140" s="49"/>
      <c r="P140" s="49"/>
      <c r="Q140" s="49"/>
      <c r="R140" s="49"/>
      <c r="S140" s="49"/>
      <c r="T140" s="49"/>
      <c r="U140" s="49"/>
      <c r="V140" s="49"/>
    </row>
    <row r="141" spans="1:22" ht="14.15" customHeight="1" x14ac:dyDescent="0.35">
      <c r="A141" s="49"/>
      <c r="B141" s="61" t="str">
        <f>B140 &amp; " Total"</f>
        <v>2026-072 Total</v>
      </c>
      <c r="C141" s="61" t="s">
        <v>98</v>
      </c>
      <c r="D141" s="61" t="s">
        <v>98</v>
      </c>
      <c r="E141" s="62" t="str">
        <f>E140</f>
        <v>Multifamily</v>
      </c>
      <c r="F141" s="63" t="s">
        <v>98</v>
      </c>
      <c r="G141" s="64" t="s">
        <v>98</v>
      </c>
      <c r="H141" s="65" t="s">
        <v>98</v>
      </c>
      <c r="I141" s="66" t="s">
        <v>98</v>
      </c>
      <c r="J141" s="64" t="s">
        <v>98</v>
      </c>
      <c r="K141" s="64" t="s">
        <v>98</v>
      </c>
      <c r="L141" s="67">
        <f>SUM(L140:L140)</f>
        <v>167016566</v>
      </c>
      <c r="M141" s="67">
        <f>SUM(M140:M140)</f>
        <v>167016566</v>
      </c>
      <c r="N141" s="49"/>
      <c r="O141" s="49"/>
      <c r="P141" s="49"/>
      <c r="Q141" s="49"/>
      <c r="R141" s="49"/>
      <c r="S141" s="49"/>
      <c r="T141" s="49"/>
      <c r="U141" s="49"/>
      <c r="V141" s="49"/>
    </row>
    <row r="142" spans="1:22" ht="14.5" x14ac:dyDescent="0.35">
      <c r="A142" s="49"/>
      <c r="B142" s="49" t="s">
        <v>162</v>
      </c>
      <c r="C142" s="49" t="s">
        <v>163</v>
      </c>
      <c r="D142" s="49" t="s">
        <v>83</v>
      </c>
      <c r="E142" s="49" t="s">
        <v>68</v>
      </c>
      <c r="F142" s="50">
        <v>1</v>
      </c>
      <c r="G142" s="50" t="s">
        <v>155</v>
      </c>
      <c r="H142" s="50">
        <v>5.2389999999999999</v>
      </c>
      <c r="I142" s="89">
        <v>40</v>
      </c>
      <c r="J142" s="50" t="s">
        <v>106</v>
      </c>
      <c r="K142" s="50" t="s">
        <v>156</v>
      </c>
      <c r="L142" s="51">
        <v>120000000</v>
      </c>
      <c r="M142" s="51">
        <v>120000000</v>
      </c>
      <c r="N142" s="49"/>
      <c r="O142" s="49"/>
      <c r="P142" s="49"/>
      <c r="Q142" s="49"/>
      <c r="R142" s="49"/>
      <c r="S142" s="49"/>
      <c r="T142" s="49"/>
      <c r="U142" s="49"/>
      <c r="V142" s="49"/>
    </row>
    <row r="143" spans="1:22" ht="14.5" x14ac:dyDescent="0.35">
      <c r="A143" s="49"/>
      <c r="B143" s="49"/>
      <c r="C143" s="49"/>
      <c r="D143" s="49"/>
      <c r="E143" s="49"/>
      <c r="F143" s="50">
        <v>2</v>
      </c>
      <c r="G143" s="50" t="s">
        <v>155</v>
      </c>
      <c r="H143" s="50">
        <v>5.4029999999999996</v>
      </c>
      <c r="I143" s="89">
        <v>40</v>
      </c>
      <c r="J143" s="50" t="s">
        <v>106</v>
      </c>
      <c r="K143" s="50" t="s">
        <v>156</v>
      </c>
      <c r="L143" s="51">
        <v>100000000</v>
      </c>
      <c r="M143" s="51">
        <v>100000000</v>
      </c>
      <c r="N143" s="49"/>
      <c r="O143" s="49"/>
      <c r="P143" s="49"/>
      <c r="Q143" s="49"/>
      <c r="R143" s="49"/>
      <c r="S143" s="49"/>
      <c r="T143" s="49"/>
      <c r="U143" s="49"/>
      <c r="V143" s="49"/>
    </row>
    <row r="144" spans="1:22" ht="13.5" customHeight="1" x14ac:dyDescent="0.35">
      <c r="A144" s="49"/>
      <c r="B144" s="61" t="str">
        <f>B142 &amp; " Total"</f>
        <v>2026-073 Total</v>
      </c>
      <c r="C144" s="61" t="s">
        <v>98</v>
      </c>
      <c r="D144" s="61" t="s">
        <v>98</v>
      </c>
      <c r="E144" s="62" t="str">
        <f>E142</f>
        <v>Multifamily</v>
      </c>
      <c r="F144" s="63" t="s">
        <v>98</v>
      </c>
      <c r="G144" s="64" t="s">
        <v>98</v>
      </c>
      <c r="H144" s="65" t="s">
        <v>98</v>
      </c>
      <c r="I144" s="66" t="s">
        <v>98</v>
      </c>
      <c r="J144" s="64" t="s">
        <v>98</v>
      </c>
      <c r="K144" s="64" t="s">
        <v>98</v>
      </c>
      <c r="L144" s="67">
        <f>SUM(L142:L143)</f>
        <v>220000000</v>
      </c>
      <c r="M144" s="67">
        <f>SUM(M142:M143)</f>
        <v>220000000</v>
      </c>
      <c r="N144" s="49"/>
      <c r="O144" s="68"/>
      <c r="P144" s="49"/>
      <c r="Q144" s="49"/>
      <c r="R144" s="49"/>
      <c r="S144" s="49"/>
      <c r="T144" s="49"/>
      <c r="U144" s="49"/>
      <c r="V144" s="49"/>
    </row>
    <row r="145" spans="1:22" ht="14.15" customHeight="1" x14ac:dyDescent="0.35">
      <c r="A145" s="49"/>
      <c r="B145" s="49" t="s">
        <v>164</v>
      </c>
      <c r="C145" s="49" t="s">
        <v>125</v>
      </c>
      <c r="D145" s="49" t="s">
        <v>83</v>
      </c>
      <c r="E145" s="49" t="s">
        <v>68</v>
      </c>
      <c r="F145" s="50">
        <v>1</v>
      </c>
      <c r="G145" s="50" t="s">
        <v>155</v>
      </c>
      <c r="H145" s="50">
        <v>5.5140000000000002</v>
      </c>
      <c r="I145" s="89">
        <v>40</v>
      </c>
      <c r="J145" s="50" t="s">
        <v>106</v>
      </c>
      <c r="K145" s="50" t="s">
        <v>159</v>
      </c>
      <c r="L145" s="51">
        <v>150000000</v>
      </c>
      <c r="M145" s="51">
        <v>150000000</v>
      </c>
      <c r="N145" s="49"/>
      <c r="O145" s="68"/>
      <c r="P145" s="49"/>
      <c r="Q145" s="49"/>
      <c r="R145" s="49"/>
      <c r="S145" s="49"/>
      <c r="T145" s="49"/>
      <c r="U145" s="49"/>
      <c r="V145" s="49"/>
    </row>
    <row r="146" spans="1:22" ht="15" customHeight="1" x14ac:dyDescent="0.35">
      <c r="A146" s="49"/>
      <c r="B146" s="61" t="str">
        <f>B145 &amp; " Total"</f>
        <v>2026-074 Total</v>
      </c>
      <c r="C146" s="61" t="s">
        <v>98</v>
      </c>
      <c r="D146" s="61" t="s">
        <v>98</v>
      </c>
      <c r="E146" s="62" t="str">
        <f>E145</f>
        <v>Multifamily</v>
      </c>
      <c r="F146" s="63" t="s">
        <v>98</v>
      </c>
      <c r="G146" s="64" t="s">
        <v>98</v>
      </c>
      <c r="H146" s="65" t="s">
        <v>98</v>
      </c>
      <c r="I146" s="64" t="s">
        <v>98</v>
      </c>
      <c r="J146" s="64" t="s">
        <v>98</v>
      </c>
      <c r="K146" s="64" t="s">
        <v>98</v>
      </c>
      <c r="L146" s="67">
        <f>SUM(L145:L145)</f>
        <v>150000000</v>
      </c>
      <c r="M146" s="67">
        <f>SUM(M145:M145)</f>
        <v>150000000</v>
      </c>
      <c r="N146" s="49"/>
      <c r="O146" s="49"/>
      <c r="P146" s="49"/>
      <c r="Q146" s="49"/>
      <c r="R146" s="49"/>
      <c r="S146" s="49"/>
      <c r="T146" s="49"/>
      <c r="U146" s="49"/>
      <c r="V146" s="49"/>
    </row>
    <row r="147" spans="1:22" ht="15" customHeight="1" x14ac:dyDescent="0.35">
      <c r="A147" s="49"/>
      <c r="B147" s="49" t="s">
        <v>165</v>
      </c>
      <c r="C147" s="49" t="s">
        <v>100</v>
      </c>
      <c r="D147" s="49" t="s">
        <v>83</v>
      </c>
      <c r="E147" s="49" t="s">
        <v>68</v>
      </c>
      <c r="F147" s="50">
        <v>1</v>
      </c>
      <c r="G147" s="50" t="s">
        <v>155</v>
      </c>
      <c r="H147" s="53">
        <v>4.1070000000000002</v>
      </c>
      <c r="I147" s="89">
        <v>40</v>
      </c>
      <c r="J147" s="50" t="s">
        <v>106</v>
      </c>
      <c r="K147" s="50" t="s">
        <v>166</v>
      </c>
      <c r="L147" s="51">
        <v>153761118</v>
      </c>
      <c r="M147" s="51">
        <v>153761118</v>
      </c>
      <c r="N147" s="49"/>
      <c r="O147" s="49"/>
      <c r="P147" s="49"/>
      <c r="Q147" s="49"/>
      <c r="R147" s="49"/>
      <c r="S147" s="49"/>
      <c r="T147" s="49"/>
      <c r="U147" s="49"/>
      <c r="V147" s="49"/>
    </row>
    <row r="148" spans="1:22" ht="15" customHeight="1" x14ac:dyDescent="0.35">
      <c r="A148" s="49"/>
      <c r="B148" s="61" t="str">
        <f>B147 &amp; " Total"</f>
        <v>2026-075 Total</v>
      </c>
      <c r="C148" s="61" t="s">
        <v>98</v>
      </c>
      <c r="D148" s="61" t="s">
        <v>98</v>
      </c>
      <c r="E148" s="62" t="str">
        <f>E147</f>
        <v>Multifamily</v>
      </c>
      <c r="F148" s="63" t="s">
        <v>98</v>
      </c>
      <c r="G148" s="64" t="s">
        <v>98</v>
      </c>
      <c r="H148" s="65" t="s">
        <v>98</v>
      </c>
      <c r="I148" s="66" t="s">
        <v>98</v>
      </c>
      <c r="J148" s="64" t="s">
        <v>98</v>
      </c>
      <c r="K148" s="64" t="s">
        <v>98</v>
      </c>
      <c r="L148" s="67">
        <f>SUM(L147:L147)</f>
        <v>153761118</v>
      </c>
      <c r="M148" s="67">
        <f>SUM(M147:M147)</f>
        <v>153761118</v>
      </c>
      <c r="N148" s="49"/>
      <c r="O148" s="49"/>
      <c r="P148" s="49"/>
      <c r="Q148" s="49"/>
      <c r="R148" s="49"/>
      <c r="S148" s="49"/>
      <c r="T148" s="49"/>
      <c r="U148" s="49"/>
      <c r="V148" s="49"/>
    </row>
    <row r="149" spans="1:22" ht="15" customHeight="1" x14ac:dyDescent="0.35">
      <c r="A149" s="49"/>
      <c r="B149" s="49" t="s">
        <v>167</v>
      </c>
      <c r="C149" s="49" t="s">
        <v>152</v>
      </c>
      <c r="D149" s="49" t="s">
        <v>83</v>
      </c>
      <c r="E149" s="49" t="s">
        <v>68</v>
      </c>
      <c r="F149" s="50">
        <v>1</v>
      </c>
      <c r="G149" s="50" t="s">
        <v>155</v>
      </c>
      <c r="H149" s="50">
        <v>5.0940000000000003</v>
      </c>
      <c r="I149" s="89">
        <v>40</v>
      </c>
      <c r="J149" s="50" t="s">
        <v>168</v>
      </c>
      <c r="K149" s="50" t="s">
        <v>169</v>
      </c>
      <c r="L149" s="51">
        <v>155079212</v>
      </c>
      <c r="M149" s="51">
        <v>310158424</v>
      </c>
      <c r="N149" s="49"/>
      <c r="O149" s="49"/>
      <c r="P149" s="49"/>
      <c r="Q149" s="49"/>
      <c r="R149" s="49"/>
      <c r="S149" s="49"/>
      <c r="T149" s="49"/>
      <c r="U149" s="49"/>
      <c r="V149" s="49"/>
    </row>
    <row r="150" spans="1:22" ht="15" customHeight="1" x14ac:dyDescent="0.35">
      <c r="A150" s="49"/>
      <c r="B150" s="61" t="str">
        <f>B149 &amp; " Total"</f>
        <v>2026-076 Total</v>
      </c>
      <c r="C150" s="61" t="s">
        <v>98</v>
      </c>
      <c r="D150" s="61" t="s">
        <v>98</v>
      </c>
      <c r="E150" s="62" t="str">
        <f>E149</f>
        <v>Multifamily</v>
      </c>
      <c r="F150" s="63" t="s">
        <v>98</v>
      </c>
      <c r="G150" s="64" t="s">
        <v>98</v>
      </c>
      <c r="H150" s="65" t="s">
        <v>98</v>
      </c>
      <c r="I150" s="66" t="s">
        <v>98</v>
      </c>
      <c r="J150" s="64" t="s">
        <v>98</v>
      </c>
      <c r="K150" s="64" t="s">
        <v>98</v>
      </c>
      <c r="L150" s="67">
        <f>SUM(L149:L149)</f>
        <v>155079212</v>
      </c>
      <c r="M150" s="67">
        <f>SUM(M149:M149)</f>
        <v>310158424</v>
      </c>
      <c r="N150" s="49"/>
      <c r="O150" s="49"/>
      <c r="P150" s="49"/>
      <c r="Q150" s="49"/>
      <c r="R150" s="49"/>
      <c r="S150" s="49"/>
      <c r="T150" s="49"/>
      <c r="U150" s="49"/>
      <c r="V150" s="49"/>
    </row>
    <row r="151" spans="1:22" ht="15" customHeight="1" x14ac:dyDescent="0.35">
      <c r="A151" s="49"/>
      <c r="B151" s="49" t="s">
        <v>170</v>
      </c>
      <c r="C151" s="49" t="s">
        <v>148</v>
      </c>
      <c r="D151" s="49" t="s">
        <v>83</v>
      </c>
      <c r="E151" s="49" t="s">
        <v>68</v>
      </c>
      <c r="F151" s="37">
        <v>1</v>
      </c>
      <c r="G151" s="37" t="s">
        <v>155</v>
      </c>
      <c r="H151" s="53">
        <v>5.3959999999999999</v>
      </c>
      <c r="I151" s="89">
        <v>40</v>
      </c>
      <c r="J151" s="50" t="s">
        <v>168</v>
      </c>
      <c r="K151" s="50" t="s">
        <v>171</v>
      </c>
      <c r="L151" s="51">
        <v>300330152</v>
      </c>
      <c r="M151" s="51">
        <v>350330152</v>
      </c>
      <c r="N151" s="51"/>
      <c r="O151" s="49"/>
      <c r="P151" s="49"/>
      <c r="Q151" s="49"/>
      <c r="R151" s="49"/>
      <c r="S151" s="49"/>
      <c r="T151" s="49"/>
      <c r="U151" s="49"/>
      <c r="V151" s="49"/>
    </row>
    <row r="152" spans="1:22" ht="15" customHeight="1" x14ac:dyDescent="0.35">
      <c r="A152" s="49"/>
      <c r="B152" s="61" t="str">
        <f>B151 &amp; " Total"</f>
        <v>2026-077 Total</v>
      </c>
      <c r="C152" s="61" t="s">
        <v>98</v>
      </c>
      <c r="D152" s="61" t="s">
        <v>98</v>
      </c>
      <c r="E152" s="62" t="str">
        <f>E151</f>
        <v>Multifamily</v>
      </c>
      <c r="F152" s="63" t="s">
        <v>98</v>
      </c>
      <c r="G152" s="64" t="s">
        <v>98</v>
      </c>
      <c r="H152" s="65" t="s">
        <v>98</v>
      </c>
      <c r="I152" s="66" t="s">
        <v>98</v>
      </c>
      <c r="J152" s="64" t="s">
        <v>98</v>
      </c>
      <c r="K152" s="64" t="s">
        <v>98</v>
      </c>
      <c r="L152" s="67">
        <f>SUM(L151:L151)</f>
        <v>300330152</v>
      </c>
      <c r="M152" s="67">
        <f>SUM(M151:M151)</f>
        <v>350330152</v>
      </c>
      <c r="N152" s="49"/>
      <c r="O152" s="49"/>
      <c r="P152" s="49"/>
      <c r="Q152" s="49"/>
      <c r="R152" s="49"/>
      <c r="S152" s="49"/>
      <c r="T152" s="49"/>
      <c r="U152" s="49"/>
      <c r="V152" s="49"/>
    </row>
    <row r="153" spans="1:22" ht="15" customHeight="1" x14ac:dyDescent="0.35">
      <c r="A153" s="49"/>
      <c r="B153" s="49" t="s">
        <v>172</v>
      </c>
      <c r="C153" s="49" t="s">
        <v>173</v>
      </c>
      <c r="D153" s="49" t="s">
        <v>83</v>
      </c>
      <c r="E153" s="49" t="s">
        <v>67</v>
      </c>
      <c r="F153" s="50">
        <v>1</v>
      </c>
      <c r="G153" s="50" t="s">
        <v>84</v>
      </c>
      <c r="H153" s="53">
        <v>5.5</v>
      </c>
      <c r="I153" s="89">
        <v>30</v>
      </c>
      <c r="J153" s="50" t="s">
        <v>150</v>
      </c>
      <c r="K153" s="50" t="s">
        <v>104</v>
      </c>
      <c r="L153" s="51">
        <v>157615847</v>
      </c>
      <c r="M153" s="51">
        <v>75989576</v>
      </c>
      <c r="N153" s="49"/>
      <c r="O153" s="49"/>
      <c r="P153" s="49"/>
      <c r="Q153" s="49"/>
      <c r="R153" s="49"/>
      <c r="S153" s="49"/>
      <c r="T153" s="49"/>
      <c r="U153" s="49"/>
      <c r="V153" s="49"/>
    </row>
    <row r="154" spans="1:22" ht="15" customHeight="1" x14ac:dyDescent="0.35">
      <c r="A154" s="49"/>
      <c r="B154" s="49"/>
      <c r="C154" s="49"/>
      <c r="D154" s="49"/>
      <c r="E154" s="49"/>
      <c r="F154" s="50">
        <v>2</v>
      </c>
      <c r="G154" s="50" t="s">
        <v>84</v>
      </c>
      <c r="H154" s="53">
        <v>5.5</v>
      </c>
      <c r="I154" s="89">
        <v>30</v>
      </c>
      <c r="J154" s="50" t="s">
        <v>126</v>
      </c>
      <c r="K154" s="50" t="s">
        <v>95</v>
      </c>
      <c r="L154" s="51">
        <v>225000000</v>
      </c>
      <c r="M154" s="51">
        <v>150000000</v>
      </c>
      <c r="N154" s="49"/>
      <c r="O154" s="49"/>
      <c r="P154" s="49"/>
      <c r="Q154" s="49"/>
      <c r="R154" s="49"/>
      <c r="S154" s="49"/>
      <c r="T154" s="49"/>
      <c r="U154" s="49"/>
      <c r="V154" s="49"/>
    </row>
    <row r="155" spans="1:22" ht="15" customHeight="1" x14ac:dyDescent="0.35">
      <c r="A155" s="49"/>
      <c r="B155" s="49"/>
      <c r="C155" s="49"/>
      <c r="D155" s="49"/>
      <c r="E155" s="49"/>
      <c r="F155" s="50">
        <v>3</v>
      </c>
      <c r="G155" s="50" t="s">
        <v>84</v>
      </c>
      <c r="H155" s="53">
        <v>5.5</v>
      </c>
      <c r="I155" s="89">
        <v>30</v>
      </c>
      <c r="J155" s="50" t="s">
        <v>126</v>
      </c>
      <c r="K155" s="50" t="s">
        <v>95</v>
      </c>
      <c r="L155" s="51">
        <v>137708007</v>
      </c>
      <c r="M155" s="51">
        <v>82624804</v>
      </c>
      <c r="N155" s="49"/>
      <c r="O155" s="49"/>
      <c r="P155" s="49"/>
      <c r="Q155" s="49"/>
      <c r="R155" s="49"/>
      <c r="S155" s="49"/>
      <c r="T155" s="49"/>
      <c r="U155" s="49"/>
      <c r="V155" s="49"/>
    </row>
    <row r="156" spans="1:22" ht="15" customHeight="1" x14ac:dyDescent="0.35">
      <c r="A156" s="49"/>
      <c r="B156" s="49"/>
      <c r="C156" s="49"/>
      <c r="D156" s="49"/>
      <c r="E156" s="69"/>
      <c r="F156" s="50">
        <v>4</v>
      </c>
      <c r="G156" s="50" t="s">
        <v>108</v>
      </c>
      <c r="H156" s="91" t="s">
        <v>109</v>
      </c>
      <c r="I156" s="89" t="s">
        <v>109</v>
      </c>
      <c r="J156" s="50" t="s">
        <v>110</v>
      </c>
      <c r="K156" s="50" t="s">
        <v>97</v>
      </c>
      <c r="L156" s="51">
        <v>10196548</v>
      </c>
      <c r="M156" s="51">
        <v>0</v>
      </c>
      <c r="N156" s="49"/>
      <c r="O156" s="49"/>
      <c r="P156" s="49"/>
      <c r="Q156" s="49"/>
      <c r="R156" s="49"/>
      <c r="S156" s="49"/>
      <c r="T156" s="49"/>
      <c r="U156" s="49"/>
      <c r="V156" s="49"/>
    </row>
    <row r="157" spans="1:22" ht="14.5" customHeight="1" x14ac:dyDescent="0.35">
      <c r="A157" s="49"/>
      <c r="B157" s="61" t="str">
        <f>B153 &amp; " Total"</f>
        <v>2026-078 Total</v>
      </c>
      <c r="C157" s="61" t="s">
        <v>98</v>
      </c>
      <c r="D157" s="61" t="s">
        <v>98</v>
      </c>
      <c r="E157" s="62" t="str">
        <f>E153</f>
        <v>Single Family</v>
      </c>
      <c r="F157" s="63" t="s">
        <v>98</v>
      </c>
      <c r="G157" s="64" t="s">
        <v>98</v>
      </c>
      <c r="H157" s="65" t="s">
        <v>98</v>
      </c>
      <c r="I157" s="66" t="s">
        <v>98</v>
      </c>
      <c r="J157" s="64" t="s">
        <v>98</v>
      </c>
      <c r="K157" s="64" t="s">
        <v>98</v>
      </c>
      <c r="L157" s="67">
        <f>SUM(L153:L156)</f>
        <v>530520402</v>
      </c>
      <c r="M157" s="67">
        <f>SUM(M153:M156)</f>
        <v>308614380</v>
      </c>
      <c r="N157" s="49"/>
      <c r="O157" s="49"/>
      <c r="P157" s="49"/>
      <c r="Q157" s="49"/>
      <c r="R157" s="49"/>
      <c r="S157" s="49"/>
      <c r="T157" s="49"/>
      <c r="U157" s="49"/>
      <c r="V157" s="49"/>
    </row>
    <row r="158" spans="1:22" ht="14.5" customHeight="1" x14ac:dyDescent="0.35">
      <c r="A158" s="49"/>
      <c r="B158" s="49" t="s">
        <v>174</v>
      </c>
      <c r="C158" s="49" t="s">
        <v>175</v>
      </c>
      <c r="D158" s="49" t="s">
        <v>83</v>
      </c>
      <c r="E158" s="49" t="s">
        <v>67</v>
      </c>
      <c r="F158" s="37">
        <v>1</v>
      </c>
      <c r="G158" s="50" t="s">
        <v>84</v>
      </c>
      <c r="H158" s="53">
        <v>5.5</v>
      </c>
      <c r="I158" s="89">
        <v>30</v>
      </c>
      <c r="J158" s="50" t="s">
        <v>101</v>
      </c>
      <c r="K158" s="50" t="s">
        <v>95</v>
      </c>
      <c r="L158" s="51">
        <v>498602256</v>
      </c>
      <c r="M158" s="51">
        <v>249301128</v>
      </c>
      <c r="N158" s="49"/>
      <c r="O158" s="49"/>
      <c r="P158" s="49"/>
      <c r="Q158" s="49"/>
      <c r="R158" s="49"/>
      <c r="S158" s="49"/>
      <c r="T158" s="49"/>
      <c r="U158" s="49"/>
      <c r="V158" s="49"/>
    </row>
    <row r="159" spans="1:22" ht="14.5" customHeight="1" x14ac:dyDescent="0.35">
      <c r="A159" s="49"/>
      <c r="B159" s="49"/>
      <c r="C159" s="49"/>
      <c r="D159" s="49"/>
      <c r="E159" s="49"/>
      <c r="F159" s="37">
        <v>2</v>
      </c>
      <c r="G159" s="50" t="s">
        <v>84</v>
      </c>
      <c r="H159" s="53">
        <v>6.5</v>
      </c>
      <c r="I159" s="89">
        <v>30</v>
      </c>
      <c r="J159" s="50" t="s">
        <v>85</v>
      </c>
      <c r="K159" s="50" t="s">
        <v>86</v>
      </c>
      <c r="L159" s="51">
        <v>250698872</v>
      </c>
      <c r="M159" s="51">
        <v>250698872</v>
      </c>
      <c r="N159" s="49"/>
      <c r="O159" s="49"/>
      <c r="P159" s="49"/>
      <c r="Q159" s="49"/>
      <c r="R159" s="49"/>
      <c r="S159" s="49"/>
      <c r="T159" s="49"/>
      <c r="U159" s="49"/>
      <c r="V159" s="49"/>
    </row>
    <row r="160" spans="1:22" ht="14.5" customHeight="1" x14ac:dyDescent="0.35">
      <c r="A160" s="49"/>
      <c r="B160" s="61" t="str">
        <f>B158 &amp; " Total"</f>
        <v>2026-079 Total</v>
      </c>
      <c r="C160" s="61" t="s">
        <v>98</v>
      </c>
      <c r="D160" s="61" t="s">
        <v>98</v>
      </c>
      <c r="E160" s="62" t="str">
        <f>E158</f>
        <v>Single Family</v>
      </c>
      <c r="F160" s="63" t="s">
        <v>98</v>
      </c>
      <c r="G160" s="64" t="s">
        <v>98</v>
      </c>
      <c r="H160" s="65" t="s">
        <v>98</v>
      </c>
      <c r="I160" s="66" t="s">
        <v>98</v>
      </c>
      <c r="J160" s="64" t="s">
        <v>98</v>
      </c>
      <c r="K160" s="64" t="s">
        <v>98</v>
      </c>
      <c r="L160" s="67">
        <f>SUM(L158:L159)</f>
        <v>749301128</v>
      </c>
      <c r="M160" s="67">
        <f>SUM(M158:M159)</f>
        <v>500000000</v>
      </c>
      <c r="N160" s="49"/>
      <c r="O160" s="49"/>
      <c r="P160" s="49"/>
      <c r="Q160" s="49"/>
      <c r="R160" s="49"/>
      <c r="S160" s="49"/>
      <c r="T160" s="49"/>
      <c r="U160" s="49"/>
      <c r="V160" s="49"/>
    </row>
    <row r="161" spans="1:22" ht="14.5" customHeight="1" x14ac:dyDescent="0.35">
      <c r="A161" s="49"/>
      <c r="B161" s="49" t="s">
        <v>176</v>
      </c>
      <c r="C161" s="49" t="s">
        <v>148</v>
      </c>
      <c r="D161" s="49" t="s">
        <v>83</v>
      </c>
      <c r="E161" s="49" t="s">
        <v>69</v>
      </c>
      <c r="F161" s="37">
        <v>1</v>
      </c>
      <c r="G161" s="50" t="s">
        <v>84</v>
      </c>
      <c r="H161" s="53">
        <v>5.1749999999999998</v>
      </c>
      <c r="I161" s="89">
        <v>50</v>
      </c>
      <c r="J161" s="50" t="s">
        <v>177</v>
      </c>
      <c r="K161" s="50" t="s">
        <v>178</v>
      </c>
      <c r="L161" s="51">
        <v>232590621</v>
      </c>
      <c r="M161" s="51">
        <v>232590621</v>
      </c>
      <c r="N161" s="49"/>
      <c r="O161" s="49"/>
      <c r="P161" s="49"/>
      <c r="Q161" s="49"/>
      <c r="R161" s="49"/>
      <c r="S161" s="49"/>
      <c r="T161" s="49"/>
      <c r="U161" s="49"/>
      <c r="V161" s="49"/>
    </row>
    <row r="162" spans="1:22" ht="14.5" customHeight="1" x14ac:dyDescent="0.35">
      <c r="A162" s="49"/>
      <c r="B162" s="49"/>
      <c r="C162" s="49"/>
      <c r="D162" s="49"/>
      <c r="E162" s="49"/>
      <c r="F162" s="37">
        <v>2</v>
      </c>
      <c r="G162" s="50" t="s">
        <v>84</v>
      </c>
      <c r="H162" s="53">
        <v>5.2050000000000001</v>
      </c>
      <c r="I162" s="89">
        <v>50</v>
      </c>
      <c r="J162" s="50" t="s">
        <v>177</v>
      </c>
      <c r="K162" s="50" t="s">
        <v>178</v>
      </c>
      <c r="L162" s="51">
        <v>81919957</v>
      </c>
      <c r="M162" s="51">
        <v>81919957</v>
      </c>
      <c r="N162" s="49"/>
      <c r="O162" s="49"/>
      <c r="P162" s="49"/>
      <c r="Q162" s="49"/>
      <c r="R162" s="49"/>
      <c r="S162" s="49"/>
      <c r="T162" s="49"/>
      <c r="U162" s="49"/>
      <c r="V162" s="49"/>
    </row>
    <row r="163" spans="1:22" ht="14.5" customHeight="1" x14ac:dyDescent="0.35">
      <c r="A163" s="49"/>
      <c r="B163" s="49"/>
      <c r="C163" s="49"/>
      <c r="D163" s="49"/>
      <c r="E163" s="49"/>
      <c r="F163" s="37">
        <v>3</v>
      </c>
      <c r="G163" s="50" t="s">
        <v>84</v>
      </c>
      <c r="H163" s="53">
        <v>5.234</v>
      </c>
      <c r="I163" s="89">
        <v>50</v>
      </c>
      <c r="J163" s="50" t="s">
        <v>177</v>
      </c>
      <c r="K163" s="50" t="s">
        <v>178</v>
      </c>
      <c r="L163" s="51">
        <v>47984144</v>
      </c>
      <c r="M163" s="51">
        <v>47984144</v>
      </c>
      <c r="N163" s="49"/>
      <c r="O163" s="49"/>
      <c r="P163" s="49"/>
      <c r="Q163" s="49"/>
      <c r="R163" s="49"/>
      <c r="S163" s="49"/>
      <c r="T163" s="49"/>
      <c r="U163" s="49"/>
      <c r="V163" s="49"/>
    </row>
    <row r="164" spans="1:22" ht="14.5" customHeight="1" x14ac:dyDescent="0.35">
      <c r="A164" s="49"/>
      <c r="B164" s="61" t="str">
        <f>B161 &amp; " Total"</f>
        <v>2026-H11 Total</v>
      </c>
      <c r="C164" s="61" t="s">
        <v>98</v>
      </c>
      <c r="D164" s="61" t="s">
        <v>98</v>
      </c>
      <c r="E164" s="62" t="str">
        <f>E161</f>
        <v>Reverse REMIC</v>
      </c>
      <c r="F164" s="63" t="s">
        <v>98</v>
      </c>
      <c r="G164" s="64" t="s">
        <v>98</v>
      </c>
      <c r="H164" s="65" t="s">
        <v>98</v>
      </c>
      <c r="I164" s="66" t="s">
        <v>98</v>
      </c>
      <c r="J164" s="64" t="s">
        <v>98</v>
      </c>
      <c r="K164" s="64" t="s">
        <v>98</v>
      </c>
      <c r="L164" s="67">
        <f>SUM(L161:L163)</f>
        <v>362494722</v>
      </c>
      <c r="M164" s="67">
        <f>SUM(M161:M163)</f>
        <v>362494722</v>
      </c>
      <c r="N164" s="49"/>
      <c r="O164" s="49"/>
      <c r="P164" s="49"/>
      <c r="Q164" s="49"/>
      <c r="R164" s="49"/>
      <c r="S164" s="49"/>
      <c r="T164" s="49"/>
      <c r="U164" s="49"/>
      <c r="V164" s="49"/>
    </row>
    <row r="165" spans="1:22" ht="15" customHeight="1" x14ac:dyDescent="0.35">
      <c r="A165" s="49"/>
      <c r="B165" s="49" t="s">
        <v>179</v>
      </c>
      <c r="C165" s="49" t="s">
        <v>116</v>
      </c>
      <c r="D165" s="49" t="s">
        <v>83</v>
      </c>
      <c r="E165" s="49" t="s">
        <v>69</v>
      </c>
      <c r="F165" s="50">
        <v>1</v>
      </c>
      <c r="G165" s="37" t="s">
        <v>108</v>
      </c>
      <c r="H165" s="50" t="s">
        <v>109</v>
      </c>
      <c r="I165" s="92" t="s">
        <v>109</v>
      </c>
      <c r="J165" s="37" t="s">
        <v>180</v>
      </c>
      <c r="K165" s="50" t="s">
        <v>181</v>
      </c>
      <c r="L165" s="51">
        <v>225224345</v>
      </c>
      <c r="M165" s="51">
        <v>225224345</v>
      </c>
      <c r="N165" s="49"/>
      <c r="O165" s="49"/>
      <c r="P165" s="49"/>
      <c r="Q165" s="49"/>
      <c r="R165" s="49"/>
      <c r="S165" s="49"/>
      <c r="T165" s="49"/>
      <c r="U165" s="49"/>
      <c r="V165" s="49"/>
    </row>
    <row r="166" spans="1:22" ht="15" customHeight="1" x14ac:dyDescent="0.35">
      <c r="A166" s="49"/>
      <c r="B166" s="49"/>
      <c r="C166" s="49"/>
      <c r="D166" s="49"/>
      <c r="E166" s="69"/>
      <c r="F166" s="50">
        <v>2</v>
      </c>
      <c r="G166" s="50" t="s">
        <v>108</v>
      </c>
      <c r="H166" s="53" t="s">
        <v>109</v>
      </c>
      <c r="I166" s="89" t="s">
        <v>109</v>
      </c>
      <c r="J166" s="50" t="s">
        <v>182</v>
      </c>
      <c r="K166" s="50" t="s">
        <v>183</v>
      </c>
      <c r="L166" s="51">
        <v>0</v>
      </c>
      <c r="M166" s="51">
        <v>8401523</v>
      </c>
      <c r="N166" s="49"/>
      <c r="O166" s="49"/>
      <c r="P166" s="49"/>
      <c r="Q166" s="49"/>
      <c r="R166" s="49"/>
      <c r="S166" s="49"/>
      <c r="T166" s="49"/>
      <c r="U166" s="49"/>
      <c r="V166" s="49"/>
    </row>
    <row r="167" spans="1:22" ht="15" customHeight="1" x14ac:dyDescent="0.35">
      <c r="A167" s="49"/>
      <c r="B167" s="49"/>
      <c r="C167" s="49"/>
      <c r="D167" s="49"/>
      <c r="E167" s="69"/>
      <c r="F167" s="50">
        <v>3</v>
      </c>
      <c r="G167" s="50" t="s">
        <v>84</v>
      </c>
      <c r="H167" s="53">
        <v>5.4669999999999996</v>
      </c>
      <c r="I167" s="89">
        <v>50</v>
      </c>
      <c r="J167" s="50" t="s">
        <v>177</v>
      </c>
      <c r="K167" s="50" t="s">
        <v>178</v>
      </c>
      <c r="L167" s="51">
        <v>14500000</v>
      </c>
      <c r="M167" s="51">
        <v>14500000</v>
      </c>
      <c r="N167" s="49"/>
      <c r="O167" s="49"/>
      <c r="P167" s="49"/>
      <c r="Q167" s="49"/>
      <c r="R167" s="49"/>
      <c r="S167" s="49"/>
      <c r="T167" s="49"/>
      <c r="U167" s="49"/>
      <c r="V167" s="49"/>
    </row>
    <row r="168" spans="1:22" ht="15" customHeight="1" x14ac:dyDescent="0.35">
      <c r="A168" s="49"/>
      <c r="B168" s="49"/>
      <c r="C168" s="49"/>
      <c r="D168" s="49"/>
      <c r="E168" s="69"/>
      <c r="F168" s="50">
        <v>4</v>
      </c>
      <c r="G168" s="50" t="s">
        <v>84</v>
      </c>
      <c r="H168" s="53">
        <v>5.4740000000000002</v>
      </c>
      <c r="I168" s="89">
        <v>50</v>
      </c>
      <c r="J168" s="50" t="s">
        <v>177</v>
      </c>
      <c r="K168" s="50" t="s">
        <v>178</v>
      </c>
      <c r="L168" s="51">
        <v>42000000</v>
      </c>
      <c r="M168" s="51">
        <v>42000000</v>
      </c>
      <c r="N168" s="49"/>
      <c r="O168" s="49"/>
      <c r="P168" s="49"/>
      <c r="Q168" s="49"/>
      <c r="R168" s="49"/>
      <c r="S168" s="49"/>
      <c r="T168" s="49"/>
      <c r="U168" s="49"/>
      <c r="V168" s="49"/>
    </row>
    <row r="169" spans="1:22" ht="15" customHeight="1" x14ac:dyDescent="0.35">
      <c r="A169" s="49"/>
      <c r="B169" s="49"/>
      <c r="C169" s="49"/>
      <c r="D169" s="49"/>
      <c r="E169" s="69"/>
      <c r="F169" s="50">
        <v>5</v>
      </c>
      <c r="G169" s="50" t="s">
        <v>84</v>
      </c>
      <c r="H169" s="53">
        <v>5.4180000000000001</v>
      </c>
      <c r="I169" s="89">
        <v>50</v>
      </c>
      <c r="J169" s="50" t="s">
        <v>177</v>
      </c>
      <c r="K169" s="50" t="s">
        <v>181</v>
      </c>
      <c r="L169" s="51">
        <v>20000000</v>
      </c>
      <c r="M169" s="51">
        <v>20000000</v>
      </c>
      <c r="N169" s="49"/>
      <c r="O169" s="49"/>
      <c r="P169" s="49"/>
      <c r="Q169" s="49"/>
      <c r="R169" s="49"/>
      <c r="S169" s="49"/>
      <c r="T169" s="49"/>
      <c r="U169" s="49"/>
      <c r="V169" s="49"/>
    </row>
    <row r="170" spans="1:22" ht="15" customHeight="1" x14ac:dyDescent="0.35">
      <c r="A170" s="49"/>
      <c r="B170" s="49"/>
      <c r="C170" s="49"/>
      <c r="D170" s="49"/>
      <c r="E170" s="69"/>
      <c r="F170" s="50">
        <v>6</v>
      </c>
      <c r="G170" s="50" t="s">
        <v>84</v>
      </c>
      <c r="H170" s="53">
        <v>5.3949999999999996</v>
      </c>
      <c r="I170" s="89">
        <v>50</v>
      </c>
      <c r="J170" s="50" t="s">
        <v>177</v>
      </c>
      <c r="K170" s="50" t="s">
        <v>178</v>
      </c>
      <c r="L170" s="51">
        <v>8000000</v>
      </c>
      <c r="M170" s="51">
        <v>8000000</v>
      </c>
      <c r="N170" s="49"/>
      <c r="O170" s="49"/>
      <c r="P170" s="49"/>
      <c r="Q170" s="49"/>
      <c r="R170" s="49"/>
      <c r="S170" s="49"/>
      <c r="T170" s="49"/>
      <c r="U170" s="49"/>
      <c r="V170" s="49"/>
    </row>
    <row r="171" spans="1:22" ht="15" customHeight="1" x14ac:dyDescent="0.35">
      <c r="A171" s="49"/>
      <c r="B171" s="49"/>
      <c r="C171" s="49"/>
      <c r="D171" s="49"/>
      <c r="E171" s="69"/>
      <c r="F171" s="50">
        <v>7</v>
      </c>
      <c r="G171" s="50" t="s">
        <v>84</v>
      </c>
      <c r="H171" s="53">
        <v>5.5819999999999999</v>
      </c>
      <c r="I171" s="89">
        <v>50</v>
      </c>
      <c r="J171" s="50" t="s">
        <v>177</v>
      </c>
      <c r="K171" s="50" t="s">
        <v>178</v>
      </c>
      <c r="L171" s="51">
        <v>5000000</v>
      </c>
      <c r="M171" s="51">
        <v>5000000</v>
      </c>
      <c r="N171" s="49"/>
      <c r="O171" s="49"/>
      <c r="P171" s="49"/>
      <c r="Q171" s="49"/>
      <c r="R171" s="49"/>
      <c r="S171" s="49"/>
      <c r="T171" s="49"/>
      <c r="U171" s="49"/>
      <c r="V171" s="49"/>
    </row>
    <row r="172" spans="1:22" ht="15" customHeight="1" x14ac:dyDescent="0.35">
      <c r="A172" s="49"/>
      <c r="B172" s="49"/>
      <c r="C172" s="49"/>
      <c r="D172" s="49"/>
      <c r="E172" s="69"/>
      <c r="F172" s="50">
        <v>8</v>
      </c>
      <c r="G172" s="50" t="s">
        <v>84</v>
      </c>
      <c r="H172" s="53">
        <v>5.34</v>
      </c>
      <c r="I172" s="89">
        <v>50</v>
      </c>
      <c r="J172" s="50" t="s">
        <v>177</v>
      </c>
      <c r="K172" s="50" t="s">
        <v>178</v>
      </c>
      <c r="L172" s="51">
        <v>4000000</v>
      </c>
      <c r="M172" s="51">
        <v>4000000</v>
      </c>
      <c r="N172" s="49"/>
      <c r="O172" s="49"/>
      <c r="P172" s="49"/>
      <c r="Q172" s="49"/>
      <c r="R172" s="49"/>
      <c r="S172" s="49"/>
      <c r="T172" s="49"/>
      <c r="U172" s="49"/>
      <c r="V172" s="49"/>
    </row>
    <row r="173" spans="1:22" ht="15" customHeight="1" x14ac:dyDescent="0.35">
      <c r="A173" s="49"/>
      <c r="B173" s="61" t="str">
        <f>B165 &amp; " Total"</f>
        <v>2026-H12 Total</v>
      </c>
      <c r="C173" s="61" t="s">
        <v>98</v>
      </c>
      <c r="D173" s="61" t="s">
        <v>98</v>
      </c>
      <c r="E173" s="62" t="str">
        <f>E165</f>
        <v>Reverse REMIC</v>
      </c>
      <c r="F173" s="63" t="s">
        <v>98</v>
      </c>
      <c r="G173" s="64" t="s">
        <v>98</v>
      </c>
      <c r="H173" s="65" t="s">
        <v>98</v>
      </c>
      <c r="I173" s="66" t="s">
        <v>98</v>
      </c>
      <c r="J173" s="64" t="s">
        <v>98</v>
      </c>
      <c r="K173" s="64" t="s">
        <v>98</v>
      </c>
      <c r="L173" s="67">
        <f>SUM(L165:L172)</f>
        <v>318724345</v>
      </c>
      <c r="M173" s="67">
        <f>SUM(M165:M172)</f>
        <v>327125868</v>
      </c>
      <c r="N173" s="49"/>
      <c r="O173" s="49"/>
      <c r="P173" s="49"/>
      <c r="Q173" s="49"/>
      <c r="R173" s="49"/>
      <c r="S173" s="49"/>
      <c r="T173" s="49"/>
      <c r="U173" s="49"/>
      <c r="V173" s="49"/>
    </row>
    <row r="174" spans="1:22" ht="15" customHeight="1" thickBot="1" x14ac:dyDescent="0.4">
      <c r="A174" s="49"/>
      <c r="B174" s="76" t="s">
        <v>70</v>
      </c>
      <c r="C174" s="76" t="s">
        <v>98</v>
      </c>
      <c r="D174" s="76" t="s">
        <v>98</v>
      </c>
      <c r="E174" s="76" t="s">
        <v>98</v>
      </c>
      <c r="F174" s="77" t="s">
        <v>98</v>
      </c>
      <c r="G174" s="77" t="s">
        <v>98</v>
      </c>
      <c r="H174" s="78" t="s">
        <v>98</v>
      </c>
      <c r="I174" s="77" t="s">
        <v>98</v>
      </c>
      <c r="J174" s="77" t="s">
        <v>98</v>
      </c>
      <c r="K174" s="77" t="s">
        <v>98</v>
      </c>
      <c r="L174" s="79">
        <f>SUMIF(B17:B$173, "*Total", L17:L$173)</f>
        <v>18571895505</v>
      </c>
      <c r="M174" s="79">
        <f>SUMIF(B17:B$173, "*Total", M17:M$173)</f>
        <v>14826485663</v>
      </c>
      <c r="N174" s="49"/>
      <c r="O174" s="49"/>
      <c r="P174" s="49"/>
      <c r="Q174" s="49"/>
      <c r="R174" s="49"/>
      <c r="S174" s="49"/>
      <c r="T174" s="49"/>
      <c r="U174" s="49"/>
      <c r="V174" s="49"/>
    </row>
    <row r="175" spans="1:22" ht="14.5" x14ac:dyDescent="0.35">
      <c r="A175" s="49"/>
      <c r="B175" s="49" t="s">
        <v>184</v>
      </c>
      <c r="C175" s="49"/>
      <c r="D175" s="49"/>
      <c r="E175" s="49"/>
      <c r="F175" s="50"/>
      <c r="G175" s="50"/>
      <c r="H175" s="53"/>
      <c r="I175" s="50"/>
      <c r="J175" s="50"/>
      <c r="K175" s="50"/>
      <c r="L175" s="51"/>
      <c r="M175" s="51"/>
      <c r="N175" s="49"/>
      <c r="O175" s="49"/>
      <c r="P175" s="49"/>
      <c r="Q175" s="49"/>
      <c r="R175" s="49"/>
      <c r="S175" s="49"/>
      <c r="T175" s="49"/>
      <c r="U175" s="49"/>
      <c r="V175" s="49"/>
    </row>
    <row r="176" spans="1:22" ht="14.5" x14ac:dyDescent="0.35">
      <c r="A176" s="49"/>
      <c r="B176" s="49"/>
      <c r="C176" s="49"/>
      <c r="D176" s="49"/>
      <c r="E176" s="49"/>
      <c r="F176" s="50"/>
      <c r="G176" s="50"/>
      <c r="H176" s="53"/>
      <c r="I176" s="50"/>
      <c r="J176" s="50"/>
      <c r="K176" s="50"/>
      <c r="L176" s="51"/>
      <c r="M176" s="51"/>
      <c r="N176" s="49"/>
      <c r="O176" s="49"/>
      <c r="P176" s="49"/>
      <c r="Q176" s="49"/>
      <c r="R176" s="49"/>
      <c r="S176" s="49"/>
      <c r="T176" s="49"/>
      <c r="U176" s="49"/>
      <c r="V176" s="49"/>
    </row>
    <row r="177" spans="1:22" ht="14.5" x14ac:dyDescent="0.35">
      <c r="A177" s="49"/>
      <c r="B177" s="49"/>
      <c r="C177" s="49"/>
      <c r="D177" s="49"/>
      <c r="E177" s="49"/>
      <c r="F177" s="50"/>
      <c r="G177" s="50"/>
      <c r="H177" s="53"/>
      <c r="I177" s="50"/>
      <c r="J177" s="50"/>
      <c r="K177" s="50"/>
      <c r="L177" s="51"/>
      <c r="M177" s="51"/>
      <c r="N177" s="49"/>
      <c r="O177" s="49"/>
      <c r="P177" s="49"/>
      <c r="Q177" s="49"/>
      <c r="R177" s="49"/>
      <c r="S177" s="49"/>
      <c r="T177" s="49"/>
      <c r="U177" s="49"/>
      <c r="V177" s="49"/>
    </row>
    <row r="178" spans="1:22" ht="14.5" x14ac:dyDescent="0.35">
      <c r="A178" s="49"/>
      <c r="B178" s="49"/>
      <c r="C178" s="49"/>
      <c r="D178" s="49"/>
      <c r="E178" s="49"/>
      <c r="F178" s="50"/>
      <c r="G178" s="50"/>
      <c r="H178" s="53"/>
      <c r="I178" s="50"/>
      <c r="J178" s="50"/>
      <c r="K178" s="50"/>
      <c r="L178" s="51"/>
      <c r="M178" s="51"/>
      <c r="N178" s="49"/>
      <c r="O178" s="49"/>
      <c r="P178" s="49"/>
      <c r="Q178" s="49"/>
      <c r="R178" s="49"/>
      <c r="S178" s="49"/>
      <c r="T178" s="49"/>
      <c r="U178" s="49"/>
      <c r="V178" s="49"/>
    </row>
    <row r="179" spans="1:22" ht="14.5" customHeight="1" x14ac:dyDescent="0.35">
      <c r="A179" s="49"/>
      <c r="B179" s="49"/>
      <c r="C179" s="49"/>
      <c r="D179" s="49"/>
      <c r="E179" s="49"/>
      <c r="F179" s="50"/>
      <c r="G179" s="50"/>
      <c r="H179" s="53"/>
      <c r="I179" s="50"/>
      <c r="J179" s="50"/>
      <c r="K179" s="80"/>
      <c r="L179" s="51"/>
      <c r="M179" s="81"/>
      <c r="N179" s="51"/>
      <c r="O179" s="49"/>
      <c r="P179" s="49"/>
      <c r="Q179" s="49"/>
      <c r="R179" s="49"/>
      <c r="S179" s="49"/>
      <c r="T179" s="49"/>
      <c r="U179" s="49"/>
      <c r="V179" s="49"/>
    </row>
    <row r="180" spans="1:22" ht="14.5" customHeight="1" x14ac:dyDescent="0.35">
      <c r="A180" s="49"/>
      <c r="B180" s="49"/>
      <c r="C180" s="49"/>
      <c r="D180" s="49"/>
      <c r="E180" s="49"/>
      <c r="F180" s="50"/>
      <c r="G180" s="50"/>
      <c r="H180" s="53"/>
      <c r="I180" s="50"/>
      <c r="J180" s="50"/>
      <c r="K180" s="80"/>
      <c r="L180" s="51"/>
      <c r="M180" s="81"/>
      <c r="N180" s="51"/>
      <c r="O180" s="49"/>
      <c r="P180" s="49"/>
      <c r="Q180" s="49"/>
      <c r="R180" s="49"/>
      <c r="S180" s="49"/>
      <c r="T180" s="49"/>
      <c r="U180" s="49"/>
      <c r="V180" s="49"/>
    </row>
    <row r="181" spans="1:22" ht="14.5" customHeight="1" x14ac:dyDescent="0.35">
      <c r="A181" s="49"/>
      <c r="B181" s="49"/>
      <c r="C181" s="49"/>
      <c r="D181" s="49"/>
      <c r="E181" s="49"/>
      <c r="F181" s="50"/>
      <c r="G181" s="50"/>
      <c r="H181" s="53"/>
      <c r="I181" s="50"/>
      <c r="J181" s="50"/>
      <c r="K181" s="80"/>
      <c r="L181" s="51"/>
      <c r="M181" s="82"/>
      <c r="N181" s="51"/>
      <c r="O181" s="49"/>
      <c r="P181" s="49"/>
      <c r="Q181" s="49"/>
      <c r="R181" s="49"/>
      <c r="S181" s="49"/>
      <c r="T181" s="49"/>
      <c r="U181" s="49"/>
      <c r="V181" s="49"/>
    </row>
    <row r="182" spans="1:22" ht="14.5" customHeight="1" x14ac:dyDescent="0.35">
      <c r="A182" s="49"/>
      <c r="B182" s="49"/>
      <c r="C182" s="49"/>
      <c r="D182" s="49"/>
      <c r="E182" s="49"/>
      <c r="F182" s="50"/>
      <c r="G182" s="50"/>
      <c r="H182" s="53"/>
      <c r="I182" s="50"/>
      <c r="J182" s="50"/>
      <c r="K182" s="80"/>
      <c r="L182" s="51"/>
      <c r="M182" s="81"/>
      <c r="N182" s="51"/>
      <c r="O182" s="49"/>
      <c r="P182" s="49"/>
      <c r="Q182" s="49"/>
      <c r="R182" s="49"/>
      <c r="S182" s="49"/>
      <c r="T182" s="49"/>
      <c r="U182" s="49"/>
      <c r="V182" s="49"/>
    </row>
    <row r="183" spans="1:22" ht="14.5" customHeight="1" x14ac:dyDescent="0.35">
      <c r="A183" s="49"/>
      <c r="B183" s="49"/>
      <c r="C183" s="49"/>
      <c r="D183" s="49"/>
      <c r="E183" s="49"/>
      <c r="F183" s="50"/>
      <c r="G183" s="50"/>
      <c r="H183" s="53"/>
      <c r="I183" s="50"/>
      <c r="J183" s="50"/>
      <c r="K183" s="80"/>
      <c r="L183" s="51"/>
      <c r="M183" s="81"/>
      <c r="N183" s="51"/>
      <c r="O183" s="49"/>
      <c r="P183" s="49"/>
      <c r="Q183" s="49"/>
      <c r="R183" s="49"/>
      <c r="S183" s="49"/>
      <c r="T183" s="49"/>
      <c r="U183" s="49"/>
      <c r="V183" s="49"/>
    </row>
    <row r="184" spans="1:22" ht="14.5" x14ac:dyDescent="0.35">
      <c r="A184" s="49"/>
      <c r="B184" s="49"/>
      <c r="C184" s="49"/>
      <c r="D184" s="49"/>
      <c r="E184" s="49"/>
      <c r="F184" s="50"/>
      <c r="G184" s="50"/>
      <c r="H184" s="53"/>
      <c r="I184" s="50"/>
      <c r="J184" s="50"/>
      <c r="K184" s="50"/>
      <c r="L184" s="51"/>
      <c r="M184" s="52"/>
      <c r="P184" s="49"/>
      <c r="Q184" s="49"/>
      <c r="R184" s="49"/>
      <c r="S184" s="49"/>
      <c r="T184" s="49"/>
      <c r="U184" s="49"/>
      <c r="V184" s="49"/>
    </row>
    <row r="185" spans="1:22" ht="14.5" x14ac:dyDescent="0.35">
      <c r="A185" s="49"/>
      <c r="B185" s="49"/>
      <c r="C185" s="49"/>
      <c r="D185" s="49"/>
      <c r="E185" s="49"/>
      <c r="F185" s="50"/>
      <c r="G185" s="50"/>
      <c r="H185" s="53"/>
      <c r="I185" s="50"/>
      <c r="J185" s="50"/>
      <c r="K185" s="50"/>
      <c r="L185" s="51"/>
      <c r="M185" s="51"/>
      <c r="N185" s="49"/>
      <c r="O185" s="49"/>
      <c r="P185" s="49"/>
      <c r="Q185" s="49"/>
      <c r="R185" s="49"/>
      <c r="S185" s="49"/>
      <c r="T185" s="49"/>
      <c r="U185" s="49"/>
      <c r="V185" s="49"/>
    </row>
    <row r="186" spans="1:22" ht="14.5" x14ac:dyDescent="0.35">
      <c r="A186" s="49"/>
      <c r="B186" s="49"/>
      <c r="C186" s="49"/>
      <c r="D186" s="49"/>
      <c r="E186" s="49"/>
      <c r="F186" s="50"/>
      <c r="G186" s="50"/>
      <c r="H186" s="53"/>
      <c r="I186" s="50"/>
      <c r="J186" s="50"/>
      <c r="K186" s="50"/>
      <c r="L186" s="51"/>
      <c r="M186" s="51"/>
      <c r="N186" s="49"/>
      <c r="O186" s="49"/>
      <c r="P186" s="49"/>
      <c r="Q186" s="49"/>
      <c r="R186" s="49"/>
      <c r="S186" s="49"/>
      <c r="T186" s="49"/>
      <c r="U186" s="49"/>
      <c r="V186" s="49"/>
    </row>
    <row r="187" spans="1:22" ht="14.5" x14ac:dyDescent="0.35">
      <c r="A187" s="49"/>
      <c r="B187" s="49"/>
      <c r="C187" s="49"/>
      <c r="D187" s="49"/>
      <c r="E187" s="49"/>
      <c r="F187" s="50"/>
      <c r="G187" s="50"/>
      <c r="H187" s="53"/>
      <c r="I187" s="50"/>
      <c r="J187" s="50"/>
      <c r="K187" s="50"/>
      <c r="L187" s="51"/>
      <c r="M187" s="51"/>
      <c r="N187" s="49"/>
      <c r="O187" s="49"/>
      <c r="P187" s="49"/>
      <c r="Q187" s="49"/>
      <c r="R187" s="49"/>
      <c r="S187" s="49"/>
      <c r="T187" s="49"/>
      <c r="U187" s="49"/>
      <c r="V187" s="49"/>
    </row>
    <row r="188" spans="1:22" ht="14.5" x14ac:dyDescent="0.35">
      <c r="A188" s="49"/>
      <c r="B188" s="49"/>
      <c r="C188" s="49"/>
      <c r="D188" s="49"/>
      <c r="E188" s="49"/>
      <c r="F188" s="50"/>
      <c r="G188" s="50"/>
      <c r="H188" s="53"/>
      <c r="I188" s="50"/>
      <c r="J188" s="50"/>
      <c r="K188" s="50"/>
      <c r="L188" s="51"/>
      <c r="M188" s="51"/>
      <c r="N188" s="49"/>
      <c r="O188" s="49"/>
      <c r="P188" s="49"/>
      <c r="Q188" s="49"/>
      <c r="R188" s="49"/>
      <c r="S188" s="49"/>
      <c r="T188" s="49"/>
      <c r="U188" s="49"/>
      <c r="V188" s="49"/>
    </row>
    <row r="189" spans="1:22" ht="14.5" x14ac:dyDescent="0.35">
      <c r="A189" s="49"/>
      <c r="B189" s="49"/>
      <c r="C189" s="49"/>
      <c r="D189" s="49"/>
      <c r="E189" s="49"/>
      <c r="F189" s="50"/>
      <c r="G189" s="50"/>
      <c r="H189" s="53"/>
      <c r="I189" s="50"/>
      <c r="J189" s="50"/>
      <c r="K189" s="50"/>
      <c r="L189" s="51"/>
      <c r="M189" s="51"/>
      <c r="N189" s="49"/>
      <c r="O189" s="49"/>
      <c r="P189" s="49"/>
      <c r="Q189" s="49"/>
      <c r="R189" s="49"/>
      <c r="S189" s="49"/>
      <c r="T189" s="49"/>
      <c r="U189" s="49"/>
      <c r="V189" s="49"/>
    </row>
    <row r="190" spans="1:22" ht="14.5" x14ac:dyDescent="0.35">
      <c r="A190" s="49"/>
      <c r="B190" s="49"/>
      <c r="C190" s="49"/>
      <c r="D190" s="49"/>
      <c r="E190" s="49"/>
      <c r="F190" s="50"/>
      <c r="G190" s="50"/>
      <c r="H190" s="53"/>
      <c r="I190" s="50"/>
      <c r="J190" s="50"/>
      <c r="K190" s="50"/>
      <c r="L190" s="51"/>
      <c r="M190" s="51"/>
      <c r="N190" s="49"/>
      <c r="O190" s="49"/>
      <c r="P190" s="49"/>
      <c r="Q190" s="49"/>
      <c r="R190" s="49"/>
      <c r="S190" s="49"/>
      <c r="T190" s="49"/>
      <c r="U190" s="49"/>
      <c r="V190" s="49"/>
    </row>
    <row r="191" spans="1:22" ht="14.5" x14ac:dyDescent="0.35">
      <c r="A191" s="49"/>
      <c r="B191" s="49"/>
      <c r="C191" s="49"/>
      <c r="D191" s="49"/>
      <c r="E191" s="49"/>
      <c r="F191" s="50"/>
      <c r="G191" s="50"/>
      <c r="H191" s="53"/>
      <c r="I191" s="50"/>
      <c r="J191" s="50"/>
      <c r="K191" s="50"/>
      <c r="L191" s="51"/>
      <c r="M191" s="51"/>
      <c r="N191" s="49"/>
      <c r="O191" s="49"/>
      <c r="P191" s="49"/>
      <c r="Q191" s="49"/>
      <c r="R191" s="49"/>
      <c r="S191" s="49"/>
      <c r="T191" s="49"/>
      <c r="U191" s="49"/>
      <c r="V191" s="49"/>
    </row>
    <row r="192" spans="1:22" ht="14.5" x14ac:dyDescent="0.35">
      <c r="A192" s="49"/>
      <c r="B192" s="49"/>
      <c r="C192" s="49"/>
      <c r="D192" s="49"/>
      <c r="E192" s="49"/>
      <c r="F192" s="50"/>
      <c r="G192" s="50"/>
      <c r="H192" s="53"/>
      <c r="I192" s="50"/>
      <c r="J192" s="50"/>
      <c r="K192" s="50"/>
      <c r="L192" s="51"/>
      <c r="M192" s="51"/>
      <c r="N192" s="49"/>
      <c r="O192" s="49"/>
      <c r="P192" s="49"/>
      <c r="Q192" s="49"/>
      <c r="R192" s="49"/>
      <c r="S192" s="49"/>
      <c r="T192" s="49"/>
      <c r="U192" s="49"/>
      <c r="V192" s="49"/>
    </row>
    <row r="193" spans="1:22" ht="14.5" x14ac:dyDescent="0.35">
      <c r="A193" s="49"/>
      <c r="B193" s="49"/>
      <c r="C193" s="49"/>
      <c r="D193" s="49"/>
      <c r="E193" s="49"/>
      <c r="F193" s="50"/>
      <c r="G193" s="50"/>
      <c r="H193" s="53"/>
      <c r="I193" s="50"/>
      <c r="J193" s="50"/>
      <c r="K193" s="50"/>
      <c r="L193" s="51"/>
      <c r="M193" s="51"/>
      <c r="N193" s="49"/>
      <c r="O193" s="49"/>
      <c r="P193" s="49"/>
      <c r="Q193" s="49"/>
      <c r="R193" s="49"/>
      <c r="S193" s="49"/>
      <c r="T193" s="49"/>
      <c r="U193" s="49"/>
      <c r="V193" s="49"/>
    </row>
    <row r="194" spans="1:22" ht="14.5" x14ac:dyDescent="0.35">
      <c r="A194" s="49"/>
      <c r="B194" s="49"/>
      <c r="C194" s="49"/>
      <c r="D194" s="49"/>
      <c r="E194" s="49"/>
      <c r="F194" s="50"/>
      <c r="G194" s="50"/>
      <c r="H194" s="53"/>
      <c r="I194" s="50"/>
      <c r="J194" s="50"/>
      <c r="K194" s="50"/>
      <c r="L194" s="51"/>
      <c r="M194" s="51"/>
      <c r="N194" s="49"/>
      <c r="O194" s="49"/>
      <c r="P194" s="49"/>
      <c r="Q194" s="49"/>
      <c r="R194" s="49"/>
      <c r="S194" s="49"/>
      <c r="T194" s="49"/>
      <c r="U194" s="49"/>
      <c r="V194" s="49"/>
    </row>
    <row r="195" spans="1:22" ht="14.5" x14ac:dyDescent="0.35">
      <c r="A195" s="49"/>
      <c r="B195" s="49"/>
      <c r="C195" s="49"/>
      <c r="D195" s="49"/>
      <c r="E195" s="49"/>
      <c r="F195" s="50"/>
      <c r="G195" s="50"/>
      <c r="H195" s="53"/>
      <c r="I195" s="50"/>
      <c r="J195" s="50"/>
      <c r="K195" s="50"/>
      <c r="L195" s="51"/>
      <c r="M195" s="51"/>
      <c r="N195" s="49"/>
      <c r="O195" s="49"/>
      <c r="P195" s="49"/>
      <c r="Q195" s="49"/>
      <c r="R195" s="49"/>
      <c r="S195" s="49"/>
      <c r="T195" s="49"/>
      <c r="U195" s="49"/>
      <c r="V195" s="49"/>
    </row>
    <row r="196" spans="1:22" ht="14.5" x14ac:dyDescent="0.35">
      <c r="A196" s="49"/>
      <c r="B196" s="49"/>
      <c r="C196" s="49"/>
      <c r="D196" s="49"/>
      <c r="E196" s="49"/>
      <c r="F196" s="50"/>
      <c r="G196" s="50"/>
      <c r="H196" s="53"/>
      <c r="I196" s="50"/>
      <c r="J196" s="50"/>
      <c r="K196" s="50"/>
      <c r="L196" s="51"/>
      <c r="M196" s="51"/>
      <c r="N196" s="49"/>
      <c r="O196" s="49"/>
      <c r="P196" s="49"/>
      <c r="Q196" s="49"/>
      <c r="R196" s="49"/>
      <c r="S196" s="49"/>
      <c r="T196" s="49"/>
      <c r="U196" s="49"/>
      <c r="V196" s="49"/>
    </row>
    <row r="197" spans="1:22" ht="14.5" x14ac:dyDescent="0.35">
      <c r="A197" s="49"/>
      <c r="B197" s="49"/>
      <c r="C197" s="49"/>
      <c r="D197" s="49"/>
      <c r="E197" s="49"/>
      <c r="F197" s="50"/>
      <c r="G197" s="50"/>
      <c r="H197" s="53"/>
      <c r="I197" s="50"/>
      <c r="J197" s="50"/>
      <c r="K197" s="50"/>
      <c r="L197" s="51"/>
      <c r="M197" s="51"/>
      <c r="N197" s="49"/>
      <c r="O197" s="49"/>
      <c r="P197" s="49"/>
      <c r="Q197" s="49"/>
      <c r="R197" s="49"/>
      <c r="S197" s="49"/>
      <c r="T197" s="49"/>
      <c r="U197" s="49"/>
      <c r="V197" s="49"/>
    </row>
    <row r="198" spans="1:22" ht="14.5" x14ac:dyDescent="0.35">
      <c r="A198" s="49"/>
      <c r="B198" s="49"/>
      <c r="C198" s="49"/>
      <c r="D198" s="49"/>
      <c r="E198" s="49"/>
      <c r="F198" s="50"/>
      <c r="G198" s="50"/>
      <c r="H198" s="53"/>
      <c r="I198" s="50"/>
      <c r="J198" s="50"/>
      <c r="K198" s="50"/>
      <c r="L198" s="51"/>
      <c r="M198" s="51"/>
      <c r="N198" s="49"/>
      <c r="O198" s="49"/>
      <c r="P198" s="49"/>
      <c r="Q198" s="49"/>
      <c r="R198" s="49"/>
      <c r="S198" s="49"/>
      <c r="T198" s="49"/>
      <c r="U198" s="49"/>
      <c r="V198" s="49"/>
    </row>
    <row r="199" spans="1:22" ht="14.5" x14ac:dyDescent="0.35">
      <c r="A199" s="49"/>
      <c r="B199" s="49"/>
      <c r="C199" s="49"/>
      <c r="D199" s="49"/>
      <c r="E199" s="49"/>
      <c r="F199" s="50"/>
      <c r="G199" s="50"/>
      <c r="H199" s="53"/>
      <c r="I199" s="50"/>
      <c r="J199" s="50"/>
      <c r="K199" s="50"/>
      <c r="L199" s="51"/>
      <c r="M199" s="51"/>
      <c r="N199" s="49"/>
      <c r="O199" s="49"/>
      <c r="P199" s="49"/>
      <c r="Q199" s="49"/>
      <c r="R199" s="49"/>
      <c r="S199" s="49"/>
      <c r="T199" s="49"/>
      <c r="U199" s="49"/>
      <c r="V199" s="49"/>
    </row>
  </sheetData>
  <mergeCells count="1">
    <mergeCell ref="B1:I1"/>
  </mergeCells>
  <phoneticPr fontId="11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F78A-2D08-4C37-B8C3-A7AD2674CF93}">
  <sheetPr>
    <tabColor theme="4"/>
    <pageSetUpPr fitToPage="1"/>
  </sheetPr>
  <dimension ref="A1:CD248"/>
  <sheetViews>
    <sheetView zoomScale="90" zoomScaleNormal="90" workbookViewId="0">
      <pane xSplit="3" ySplit="9" topLeftCell="D29" activePane="bottomRight" state="frozen"/>
      <selection pane="topRight" activeCell="E1" sqref="E1"/>
      <selection pane="bottomLeft" activeCell="A10" sqref="A10"/>
      <selection pane="bottomRight" activeCell="C3" sqref="C3"/>
    </sheetView>
  </sheetViews>
  <sheetFormatPr defaultRowHeight="12.75" customHeight="1" x14ac:dyDescent="0.25"/>
  <cols>
    <col min="1" max="1" width="7.7265625" customWidth="1"/>
    <col min="2" max="2" width="96.453125" bestFit="1" customWidth="1"/>
    <col min="3" max="3" width="7.7265625" customWidth="1"/>
    <col min="4" max="4" width="2.1796875" customWidth="1"/>
    <col min="5" max="6" width="7.7265625" customWidth="1"/>
    <col min="7" max="7" width="2.1796875" style="40" customWidth="1"/>
    <col min="8" max="8" width="7.7265625" customWidth="1"/>
    <col min="9" max="9" width="10.26953125" customWidth="1"/>
    <col min="10" max="10" width="2.1796875" style="40" customWidth="1"/>
    <col min="13" max="13" width="2.1796875" style="40" customWidth="1"/>
    <col min="16" max="16" width="2.1796875" style="40" customWidth="1"/>
    <col min="19" max="19" width="2.1796875" style="40" customWidth="1"/>
    <col min="22" max="22" width="2.1796875" style="40" customWidth="1"/>
    <col min="25" max="25" width="2.1796875" style="40" customWidth="1"/>
    <col min="28" max="28" width="2.1796875" style="40" customWidth="1"/>
    <col min="31" max="31" width="2.1796875" style="40" customWidth="1"/>
    <col min="34" max="34" width="2.1796875" style="40" customWidth="1"/>
    <col min="36" max="36" width="11" bestFit="1" customWidth="1"/>
    <col min="37" max="37" width="2.1796875" style="40" customWidth="1"/>
    <col min="40" max="40" width="2.1796875" style="40" customWidth="1"/>
    <col min="43" max="43" width="2.1796875" style="40" customWidth="1"/>
    <col min="46" max="46" width="2.1796875" style="40" customWidth="1"/>
    <col min="47" max="47" width="7.26953125" customWidth="1"/>
    <col min="49" max="49" width="2.1796875" style="40" customWidth="1"/>
    <col min="50" max="51" width="9.1796875" customWidth="1"/>
    <col min="52" max="52" width="2.1796875" style="40" customWidth="1"/>
    <col min="53" max="54" width="9.1796875" customWidth="1"/>
    <col min="55" max="55" width="2.1796875" style="40" customWidth="1"/>
    <col min="56" max="57" width="9.1796875" customWidth="1"/>
    <col min="58" max="58" width="2.1796875" customWidth="1"/>
    <col min="59" max="60" width="9.1796875" customWidth="1"/>
    <col min="61" max="61" width="2.1796875" style="40" customWidth="1"/>
    <col min="62" max="62" width="8.1796875" style="40" customWidth="1"/>
    <col min="64" max="64" width="2.453125" style="40" customWidth="1"/>
    <col min="65" max="66" width="8.7265625" customWidth="1"/>
    <col min="67" max="67" width="2.453125" style="40" customWidth="1"/>
    <col min="68" max="69" width="8.7265625" customWidth="1"/>
    <col min="70" max="70" width="2.453125" style="40" customWidth="1"/>
    <col min="71" max="71" width="8.7265625" hidden="1" customWidth="1"/>
    <col min="72" max="72" width="8.81640625" hidden="1" customWidth="1"/>
    <col min="73" max="73" width="2.453125" style="40" hidden="1" customWidth="1"/>
    <col min="74" max="74" width="8.7265625" hidden="1" customWidth="1"/>
    <col min="75" max="75" width="8.81640625" hidden="1" customWidth="1"/>
    <col min="76" max="76" width="2.453125" style="40" hidden="1" customWidth="1"/>
    <col min="77" max="77" width="8.7265625" hidden="1" customWidth="1"/>
    <col min="78" max="78" width="8.81640625" hidden="1" customWidth="1"/>
    <col min="79" max="79" width="2.453125" style="40" hidden="1" customWidth="1"/>
    <col min="80" max="80" width="8.7265625" hidden="1" customWidth="1"/>
    <col min="81" max="81" width="8.81640625" hidden="1" customWidth="1"/>
    <col min="82" max="82" width="2.453125" style="40" hidden="1" customWidth="1"/>
  </cols>
  <sheetData>
    <row r="1" spans="1:82" ht="13" x14ac:dyDescent="0.3">
      <c r="A1" s="44" t="s">
        <v>185</v>
      </c>
      <c r="C1" s="36"/>
      <c r="D1" s="40"/>
      <c r="BF1" s="40"/>
      <c r="BJ1"/>
    </row>
    <row r="2" spans="1:82" ht="12.5" x14ac:dyDescent="0.25">
      <c r="A2" t="s">
        <v>186</v>
      </c>
      <c r="B2" s="36"/>
      <c r="C2" s="85" t="s">
        <v>258</v>
      </c>
      <c r="D2" s="43"/>
      <c r="BF2" s="40"/>
      <c r="BJ2"/>
    </row>
    <row r="3" spans="1:82" ht="12.5" x14ac:dyDescent="0.25">
      <c r="A3" t="s">
        <v>187</v>
      </c>
      <c r="B3" s="36"/>
      <c r="C3" s="85" t="s">
        <v>258</v>
      </c>
      <c r="D3" s="43"/>
      <c r="BF3" s="40"/>
      <c r="BJ3"/>
    </row>
    <row r="4" spans="1:82" ht="12.5" x14ac:dyDescent="0.25">
      <c r="A4" t="s">
        <v>188</v>
      </c>
      <c r="B4" s="36"/>
      <c r="C4" s="85" t="s">
        <v>258</v>
      </c>
      <c r="D4" s="43"/>
      <c r="BF4" s="40"/>
      <c r="BJ4"/>
    </row>
    <row r="5" spans="1:82" ht="12.5" x14ac:dyDescent="0.25">
      <c r="A5" t="s">
        <v>189</v>
      </c>
      <c r="B5" s="36"/>
      <c r="C5" s="85" t="s">
        <v>258</v>
      </c>
      <c r="D5" s="43"/>
      <c r="BF5" s="40"/>
      <c r="BJ5"/>
    </row>
    <row r="6" spans="1:82" ht="12.5" x14ac:dyDescent="0.25">
      <c r="A6" t="s">
        <v>190</v>
      </c>
      <c r="B6" s="36"/>
      <c r="C6" s="85" t="s">
        <v>258</v>
      </c>
      <c r="D6" s="43"/>
      <c r="BF6" s="40"/>
      <c r="BJ6"/>
    </row>
    <row r="7" spans="1:82" ht="12.5" x14ac:dyDescent="0.25">
      <c r="C7" s="36"/>
      <c r="D7" s="40"/>
      <c r="BF7" s="40"/>
      <c r="BJ7"/>
    </row>
    <row r="8" spans="1:82" ht="13.15" customHeight="1" x14ac:dyDescent="0.25">
      <c r="D8" s="41"/>
      <c r="E8" s="111" t="s">
        <v>81</v>
      </c>
      <c r="F8" s="111"/>
      <c r="H8" s="107" t="s">
        <v>99</v>
      </c>
      <c r="I8" s="110"/>
      <c r="K8" s="108" t="s">
        <v>115</v>
      </c>
      <c r="L8" s="109"/>
      <c r="N8" s="108" t="s">
        <v>124</v>
      </c>
      <c r="O8" s="109"/>
      <c r="Q8" s="108" t="s">
        <v>133</v>
      </c>
      <c r="R8" s="109"/>
      <c r="T8" s="107" t="s">
        <v>137</v>
      </c>
      <c r="U8" s="107"/>
      <c r="W8" s="108" t="s">
        <v>144</v>
      </c>
      <c r="X8" s="108"/>
      <c r="Z8" s="108" t="s">
        <v>147</v>
      </c>
      <c r="AA8" s="109"/>
      <c r="AC8" s="111" t="s">
        <v>151</v>
      </c>
      <c r="AD8" s="111"/>
      <c r="AF8" s="111" t="s">
        <v>154</v>
      </c>
      <c r="AG8" s="111"/>
      <c r="AH8" s="41"/>
      <c r="AI8" s="108" t="s">
        <v>157</v>
      </c>
      <c r="AJ8" s="109"/>
      <c r="AK8" s="41"/>
      <c r="AL8" s="111" t="s">
        <v>158</v>
      </c>
      <c r="AM8" s="111"/>
      <c r="AN8" s="41"/>
      <c r="AO8" s="111" t="s">
        <v>160</v>
      </c>
      <c r="AP8" s="111"/>
      <c r="AQ8" s="41"/>
      <c r="AR8" s="111" t="s">
        <v>162</v>
      </c>
      <c r="AS8" s="111"/>
      <c r="AT8" s="41"/>
      <c r="AU8" s="108" t="s">
        <v>164</v>
      </c>
      <c r="AV8" s="109"/>
      <c r="AW8" s="41"/>
      <c r="AX8" s="111" t="s">
        <v>165</v>
      </c>
      <c r="AY8" s="111"/>
      <c r="AZ8" s="41"/>
      <c r="BA8" s="111" t="s">
        <v>167</v>
      </c>
      <c r="BB8" s="111"/>
      <c r="BC8" s="41"/>
      <c r="BD8" s="111" t="s">
        <v>170</v>
      </c>
      <c r="BE8" s="111"/>
      <c r="BF8" s="41"/>
      <c r="BG8" s="111" t="s">
        <v>172</v>
      </c>
      <c r="BH8" s="111"/>
      <c r="BI8" s="41"/>
      <c r="BJ8" s="111" t="s">
        <v>174</v>
      </c>
      <c r="BK8" s="111"/>
      <c r="BL8" s="41"/>
      <c r="BM8" s="108" t="s">
        <v>176</v>
      </c>
      <c r="BN8" s="109"/>
      <c r="BO8" s="41"/>
      <c r="BP8" s="108" t="s">
        <v>179</v>
      </c>
      <c r="BQ8" s="109"/>
      <c r="BR8" s="41"/>
      <c r="BS8" s="108" t="s">
        <v>191</v>
      </c>
      <c r="BT8" s="109"/>
      <c r="BU8" s="41"/>
      <c r="BV8" s="108" t="s">
        <v>192</v>
      </c>
      <c r="BW8" s="109"/>
      <c r="BX8" s="41"/>
      <c r="BY8" s="108" t="s">
        <v>193</v>
      </c>
      <c r="BZ8" s="109"/>
      <c r="CA8" s="41"/>
      <c r="CB8" s="108" t="s">
        <v>194</v>
      </c>
      <c r="CC8" s="109"/>
      <c r="CD8" s="41"/>
    </row>
    <row r="9" spans="1:82" ht="13" x14ac:dyDescent="0.3">
      <c r="A9" s="45" t="s">
        <v>195</v>
      </c>
      <c r="D9" s="40"/>
      <c r="E9" t="s">
        <v>2</v>
      </c>
      <c r="F9" t="s">
        <v>0</v>
      </c>
      <c r="H9" t="s">
        <v>2</v>
      </c>
      <c r="I9" t="s">
        <v>0</v>
      </c>
      <c r="K9" t="s">
        <v>2</v>
      </c>
      <c r="L9" t="s">
        <v>0</v>
      </c>
      <c r="N9" t="s">
        <v>2</v>
      </c>
      <c r="O9" t="s">
        <v>0</v>
      </c>
      <c r="Q9" t="s">
        <v>2</v>
      </c>
      <c r="R9" t="s">
        <v>0</v>
      </c>
      <c r="T9" t="s">
        <v>2</v>
      </c>
      <c r="U9" t="s">
        <v>0</v>
      </c>
      <c r="W9" t="s">
        <v>2</v>
      </c>
      <c r="X9" t="s">
        <v>0</v>
      </c>
      <c r="Z9" t="s">
        <v>2</v>
      </c>
      <c r="AA9" t="s">
        <v>0</v>
      </c>
      <c r="AC9" t="s">
        <v>2</v>
      </c>
      <c r="AD9" t="s">
        <v>0</v>
      </c>
      <c r="AF9" t="s">
        <v>2</v>
      </c>
      <c r="AG9" t="s">
        <v>0</v>
      </c>
      <c r="AI9" t="s">
        <v>2</v>
      </c>
      <c r="AJ9" t="s">
        <v>0</v>
      </c>
      <c r="AL9" t="s">
        <v>2</v>
      </c>
      <c r="AM9" t="s">
        <v>0</v>
      </c>
      <c r="AO9" t="s">
        <v>2</v>
      </c>
      <c r="AP9" t="s">
        <v>0</v>
      </c>
      <c r="AR9" t="s">
        <v>2</v>
      </c>
      <c r="AS9" t="s">
        <v>0</v>
      </c>
      <c r="AU9" t="s">
        <v>2</v>
      </c>
      <c r="AV9" t="s">
        <v>0</v>
      </c>
      <c r="AX9" t="s">
        <v>2</v>
      </c>
      <c r="AY9" t="s">
        <v>0</v>
      </c>
      <c r="BA9" t="s">
        <v>2</v>
      </c>
      <c r="BB9" t="s">
        <v>0</v>
      </c>
      <c r="BD9" t="s">
        <v>2</v>
      </c>
      <c r="BE9" t="s">
        <v>0</v>
      </c>
      <c r="BF9" s="40"/>
      <c r="BG9" t="s">
        <v>2</v>
      </c>
      <c r="BH9" t="s">
        <v>0</v>
      </c>
      <c r="BJ9" t="s">
        <v>2</v>
      </c>
      <c r="BK9" t="s">
        <v>0</v>
      </c>
      <c r="BM9" t="s">
        <v>2</v>
      </c>
      <c r="BN9" t="s">
        <v>0</v>
      </c>
      <c r="BP9" t="s">
        <v>2</v>
      </c>
      <c r="BQ9" t="s">
        <v>0</v>
      </c>
      <c r="BS9" t="s">
        <v>2</v>
      </c>
      <c r="BT9" t="s">
        <v>0</v>
      </c>
      <c r="BV9" t="s">
        <v>2</v>
      </c>
      <c r="BW9" t="s">
        <v>0</v>
      </c>
      <c r="BY9" t="s">
        <v>2</v>
      </c>
      <c r="BZ9" t="s">
        <v>0</v>
      </c>
      <c r="CB9" t="s">
        <v>2</v>
      </c>
      <c r="CC9" t="s">
        <v>0</v>
      </c>
    </row>
    <row r="10" spans="1:82" ht="12.5" x14ac:dyDescent="0.25">
      <c r="A10" s="36" t="s">
        <v>196</v>
      </c>
      <c r="D10" s="42"/>
      <c r="E10" s="90" t="s">
        <v>197</v>
      </c>
      <c r="F10" s="38" t="s">
        <v>198</v>
      </c>
      <c r="H10" s="38" t="s">
        <v>199</v>
      </c>
      <c r="I10" s="38" t="s">
        <v>259</v>
      </c>
      <c r="K10" s="38" t="s">
        <v>200</v>
      </c>
      <c r="L10" s="38" t="s">
        <v>201</v>
      </c>
      <c r="M10" s="42"/>
      <c r="N10" s="38" t="s">
        <v>202</v>
      </c>
      <c r="O10" s="38" t="s">
        <v>198</v>
      </c>
      <c r="P10" s="42"/>
      <c r="Q10" s="38" t="s">
        <v>202</v>
      </c>
      <c r="R10" s="38" t="s">
        <v>198</v>
      </c>
      <c r="S10" s="42"/>
      <c r="T10" s="38" t="s">
        <v>199</v>
      </c>
      <c r="U10" s="38" t="s">
        <v>259</v>
      </c>
      <c r="V10" s="42"/>
      <c r="W10" s="38" t="s">
        <v>200</v>
      </c>
      <c r="X10" s="38" t="s">
        <v>201</v>
      </c>
      <c r="Y10" s="42"/>
      <c r="Z10" s="38" t="s">
        <v>203</v>
      </c>
      <c r="AA10" s="38" t="s">
        <v>204</v>
      </c>
      <c r="AB10" s="42"/>
      <c r="AC10" s="90" t="s">
        <v>197</v>
      </c>
      <c r="AD10" s="38" t="s">
        <v>204</v>
      </c>
      <c r="AE10" s="42"/>
      <c r="AF10" s="38" t="s">
        <v>205</v>
      </c>
      <c r="AG10" s="38" t="s">
        <v>206</v>
      </c>
      <c r="AH10" s="42"/>
      <c r="AI10" s="38" t="s">
        <v>205</v>
      </c>
      <c r="AJ10" s="38" t="s">
        <v>207</v>
      </c>
      <c r="AK10" s="42"/>
      <c r="AL10" s="38" t="s">
        <v>205</v>
      </c>
      <c r="AM10" s="38" t="s">
        <v>208</v>
      </c>
      <c r="AN10" s="42"/>
      <c r="AO10" s="38" t="s">
        <v>209</v>
      </c>
      <c r="AP10" s="38" t="s">
        <v>208</v>
      </c>
      <c r="AQ10" s="42"/>
      <c r="AR10" s="38" t="s">
        <v>209</v>
      </c>
      <c r="AS10" s="38" t="s">
        <v>206</v>
      </c>
      <c r="AT10" s="42"/>
      <c r="AU10" s="38" t="s">
        <v>209</v>
      </c>
      <c r="AV10" s="38" t="s">
        <v>208</v>
      </c>
      <c r="AW10" s="42"/>
      <c r="AX10" s="38" t="s">
        <v>210</v>
      </c>
      <c r="AY10" s="38" t="s">
        <v>206</v>
      </c>
      <c r="AZ10" s="42"/>
      <c r="BA10" s="38" t="s">
        <v>210</v>
      </c>
      <c r="BB10" s="38" t="s">
        <v>207</v>
      </c>
      <c r="BC10" s="42"/>
      <c r="BD10" s="38" t="s">
        <v>210</v>
      </c>
      <c r="BE10" s="38" t="s">
        <v>207</v>
      </c>
      <c r="BF10" s="42"/>
      <c r="BG10" s="90" t="s">
        <v>203</v>
      </c>
      <c r="BH10" s="38" t="s">
        <v>204</v>
      </c>
      <c r="BI10" s="42"/>
      <c r="BJ10" s="38" t="s">
        <v>200</v>
      </c>
      <c r="BK10" s="38" t="s">
        <v>201</v>
      </c>
      <c r="BL10" s="42"/>
      <c r="BM10" s="38" t="s">
        <v>211</v>
      </c>
      <c r="BN10" s="38" t="s">
        <v>212</v>
      </c>
      <c r="BO10" s="42"/>
      <c r="BP10" t="s">
        <v>213</v>
      </c>
      <c r="BQ10" s="38" t="s">
        <v>212</v>
      </c>
      <c r="BR10" s="42"/>
      <c r="BS10" s="38"/>
      <c r="BT10" s="38"/>
      <c r="BU10" s="42"/>
      <c r="BV10" s="38"/>
      <c r="BW10" s="38"/>
      <c r="BX10" s="42"/>
      <c r="BY10" s="38"/>
      <c r="BZ10" s="38"/>
      <c r="CA10" s="42"/>
      <c r="CB10" s="38"/>
      <c r="CC10" s="38"/>
      <c r="CD10" s="42"/>
    </row>
    <row r="11" spans="1:82" ht="12.5" x14ac:dyDescent="0.25">
      <c r="A11" s="36" t="s">
        <v>214</v>
      </c>
      <c r="D11" s="42"/>
      <c r="E11" s="90" t="s">
        <v>197</v>
      </c>
      <c r="F11" s="38" t="s">
        <v>198</v>
      </c>
      <c r="G11" s="42"/>
      <c r="H11" s="38" t="s">
        <v>199</v>
      </c>
      <c r="I11" s="38" t="s">
        <v>259</v>
      </c>
      <c r="J11" s="42"/>
      <c r="K11" s="38" t="s">
        <v>200</v>
      </c>
      <c r="L11" s="38" t="s">
        <v>201</v>
      </c>
      <c r="M11" s="42"/>
      <c r="N11" s="38"/>
      <c r="O11" s="38" t="s">
        <v>198</v>
      </c>
      <c r="P11" s="42"/>
      <c r="Q11" s="38" t="s">
        <v>202</v>
      </c>
      <c r="R11" s="38" t="s">
        <v>198</v>
      </c>
      <c r="S11" s="42"/>
      <c r="T11" s="38" t="s">
        <v>199</v>
      </c>
      <c r="U11" s="38" t="s">
        <v>259</v>
      </c>
      <c r="V11" s="42"/>
      <c r="W11" s="38" t="s">
        <v>200</v>
      </c>
      <c r="X11" s="38" t="s">
        <v>201</v>
      </c>
      <c r="Y11" s="42"/>
      <c r="Z11" s="38" t="s">
        <v>203</v>
      </c>
      <c r="AA11" s="38" t="s">
        <v>204</v>
      </c>
      <c r="AB11" s="42"/>
      <c r="AC11" s="90" t="s">
        <v>197</v>
      </c>
      <c r="AD11" s="38" t="s">
        <v>204</v>
      </c>
      <c r="AE11" s="42"/>
      <c r="AF11" s="38" t="s">
        <v>205</v>
      </c>
      <c r="AG11" s="38" t="s">
        <v>206</v>
      </c>
      <c r="AH11" s="42"/>
      <c r="AI11" s="38" t="s">
        <v>205</v>
      </c>
      <c r="AJ11" s="38" t="s">
        <v>207</v>
      </c>
      <c r="AK11" s="42"/>
      <c r="AL11" s="38" t="s">
        <v>205</v>
      </c>
      <c r="AM11" s="38" t="s">
        <v>208</v>
      </c>
      <c r="AN11" s="42"/>
      <c r="AO11" s="38" t="s">
        <v>209</v>
      </c>
      <c r="AP11" s="38" t="s">
        <v>208</v>
      </c>
      <c r="AQ11" s="42"/>
      <c r="AR11" s="38" t="s">
        <v>209</v>
      </c>
      <c r="AS11" s="38" t="s">
        <v>206</v>
      </c>
      <c r="AT11" s="42"/>
      <c r="AU11" s="38" t="s">
        <v>209</v>
      </c>
      <c r="AV11" s="38" t="s">
        <v>208</v>
      </c>
      <c r="AW11" s="42"/>
      <c r="AX11" s="38" t="s">
        <v>210</v>
      </c>
      <c r="AY11" s="38" t="s">
        <v>206</v>
      </c>
      <c r="AZ11" s="42"/>
      <c r="BA11" s="38" t="s">
        <v>210</v>
      </c>
      <c r="BB11" s="38" t="s">
        <v>207</v>
      </c>
      <c r="BC11" s="42"/>
      <c r="BD11" s="38" t="s">
        <v>210</v>
      </c>
      <c r="BE11" s="38" t="s">
        <v>207</v>
      </c>
      <c r="BF11" s="42"/>
      <c r="BG11" s="90" t="s">
        <v>203</v>
      </c>
      <c r="BH11" s="38" t="s">
        <v>204</v>
      </c>
      <c r="BI11" s="42"/>
      <c r="BJ11" s="38" t="s">
        <v>200</v>
      </c>
      <c r="BK11" s="38" t="s">
        <v>201</v>
      </c>
      <c r="BL11" s="42"/>
      <c r="BM11" s="38" t="s">
        <v>211</v>
      </c>
      <c r="BN11" s="38" t="s">
        <v>212</v>
      </c>
      <c r="BO11" s="42"/>
      <c r="BP11" t="s">
        <v>213</v>
      </c>
      <c r="BQ11" s="38" t="s">
        <v>212</v>
      </c>
      <c r="BR11" s="42"/>
      <c r="BS11" s="38"/>
      <c r="BT11" s="38"/>
      <c r="BU11" s="42"/>
      <c r="BV11" s="38"/>
      <c r="BW11" s="38"/>
      <c r="BX11" s="42"/>
      <c r="BY11" s="38"/>
      <c r="BZ11" s="38"/>
      <c r="CA11" s="42"/>
      <c r="CB11" s="38"/>
      <c r="CC11" s="38"/>
      <c r="CD11" s="42"/>
    </row>
    <row r="12" spans="1:82" ht="14.5" x14ac:dyDescent="0.35">
      <c r="B12" s="39" t="s">
        <v>215</v>
      </c>
      <c r="C12" s="39"/>
      <c r="D12" s="40"/>
      <c r="E12" s="42"/>
      <c r="F12" s="42"/>
      <c r="H12" s="42"/>
      <c r="I12" s="42"/>
      <c r="J12" s="43"/>
      <c r="K12" s="42"/>
      <c r="L12" s="42"/>
      <c r="N12" s="42"/>
      <c r="O12" s="42"/>
      <c r="Q12" s="42"/>
      <c r="R12" s="42"/>
      <c r="T12" s="42"/>
      <c r="U12" s="42"/>
      <c r="W12" s="42"/>
      <c r="X12" s="42"/>
      <c r="Z12" s="42"/>
      <c r="AA12" s="42"/>
      <c r="AC12" s="42"/>
      <c r="AD12" s="42"/>
      <c r="AF12" s="42"/>
      <c r="AG12" s="42"/>
      <c r="AI12" s="42"/>
      <c r="AJ12" s="42"/>
      <c r="AL12" s="42"/>
      <c r="AM12" s="42"/>
      <c r="AO12" s="40"/>
      <c r="AP12" s="42"/>
      <c r="AR12" s="40"/>
      <c r="AS12" s="42"/>
      <c r="AU12" s="40"/>
      <c r="AV12" s="42"/>
      <c r="AX12" s="42"/>
      <c r="AY12" s="42"/>
      <c r="BA12" s="42"/>
      <c r="BB12" s="42"/>
      <c r="BD12" s="42"/>
      <c r="BE12" s="42"/>
      <c r="BF12" s="40"/>
      <c r="BG12" s="42"/>
      <c r="BH12" s="42"/>
      <c r="BJ12" s="42"/>
      <c r="BK12" s="42"/>
      <c r="BM12" s="42"/>
      <c r="BN12" s="40"/>
      <c r="BP12" s="40"/>
      <c r="BQ12" s="40"/>
      <c r="BS12" s="40"/>
      <c r="BT12" s="40"/>
    </row>
    <row r="13" spans="1:82" ht="12.5" x14ac:dyDescent="0.25">
      <c r="A13" s="36" t="s">
        <v>216</v>
      </c>
      <c r="D13" s="42"/>
      <c r="E13" s="90" t="s">
        <v>197</v>
      </c>
      <c r="F13" s="38" t="s">
        <v>198</v>
      </c>
      <c r="G13" s="42"/>
      <c r="H13" s="38" t="s">
        <v>199</v>
      </c>
      <c r="I13" s="38" t="s">
        <v>259</v>
      </c>
      <c r="J13" s="42"/>
      <c r="K13" s="38" t="s">
        <v>200</v>
      </c>
      <c r="L13" s="38" t="s">
        <v>201</v>
      </c>
      <c r="M13" s="42"/>
      <c r="N13" s="38" t="s">
        <v>202</v>
      </c>
      <c r="O13" s="38" t="s">
        <v>198</v>
      </c>
      <c r="P13" s="42"/>
      <c r="Q13" s="38" t="s">
        <v>202</v>
      </c>
      <c r="R13" s="38" t="s">
        <v>198</v>
      </c>
      <c r="S13" s="42"/>
      <c r="T13" s="38" t="s">
        <v>199</v>
      </c>
      <c r="U13" s="38" t="s">
        <v>259</v>
      </c>
      <c r="V13" s="42"/>
      <c r="W13" s="38" t="s">
        <v>200</v>
      </c>
      <c r="X13" s="38" t="s">
        <v>201</v>
      </c>
      <c r="Y13" s="42"/>
      <c r="Z13" s="38" t="s">
        <v>203</v>
      </c>
      <c r="AA13" s="38" t="s">
        <v>204</v>
      </c>
      <c r="AB13" s="42"/>
      <c r="AC13" s="90" t="s">
        <v>197</v>
      </c>
      <c r="AD13" s="38" t="s">
        <v>204</v>
      </c>
      <c r="AE13" s="42"/>
      <c r="AF13" s="38" t="s">
        <v>205</v>
      </c>
      <c r="AG13" s="38" t="s">
        <v>206</v>
      </c>
      <c r="AH13" s="42"/>
      <c r="AI13" s="38" t="s">
        <v>205</v>
      </c>
      <c r="AJ13" s="38" t="s">
        <v>207</v>
      </c>
      <c r="AK13" s="42"/>
      <c r="AL13" s="38" t="s">
        <v>205</v>
      </c>
      <c r="AM13" s="38" t="s">
        <v>208</v>
      </c>
      <c r="AN13" s="42"/>
      <c r="AO13" s="38" t="s">
        <v>209</v>
      </c>
      <c r="AP13" s="38" t="s">
        <v>208</v>
      </c>
      <c r="AQ13" s="42"/>
      <c r="AR13" s="38" t="s">
        <v>209</v>
      </c>
      <c r="AS13" s="38" t="s">
        <v>206</v>
      </c>
      <c r="AT13" s="42"/>
      <c r="AU13" s="38" t="s">
        <v>209</v>
      </c>
      <c r="AV13" s="38" t="s">
        <v>208</v>
      </c>
      <c r="AW13" s="42"/>
      <c r="AX13" s="38" t="s">
        <v>210</v>
      </c>
      <c r="AY13" s="38" t="s">
        <v>206</v>
      </c>
      <c r="AZ13" s="42"/>
      <c r="BA13" s="38" t="s">
        <v>210</v>
      </c>
      <c r="BB13" s="38" t="s">
        <v>207</v>
      </c>
      <c r="BC13" s="42"/>
      <c r="BD13" s="38" t="s">
        <v>210</v>
      </c>
      <c r="BE13" s="38" t="s">
        <v>207</v>
      </c>
      <c r="BF13" s="42"/>
      <c r="BG13" s="90" t="s">
        <v>203</v>
      </c>
      <c r="BH13" s="38" t="s">
        <v>204</v>
      </c>
      <c r="BI13" s="42"/>
      <c r="BJ13" s="38" t="s">
        <v>200</v>
      </c>
      <c r="BK13" s="38" t="s">
        <v>201</v>
      </c>
      <c r="BL13" s="42"/>
      <c r="BM13" s="38" t="s">
        <v>211</v>
      </c>
      <c r="BN13" s="38" t="s">
        <v>212</v>
      </c>
      <c r="BO13" s="42"/>
      <c r="BP13" t="s">
        <v>213</v>
      </c>
      <c r="BQ13" s="38" t="s">
        <v>212</v>
      </c>
      <c r="BR13" s="42"/>
      <c r="BS13" s="38"/>
      <c r="BT13" s="38"/>
      <c r="BU13" s="42"/>
      <c r="BV13" s="38"/>
      <c r="BW13" s="38"/>
      <c r="BX13" s="42"/>
      <c r="BY13" s="38"/>
      <c r="BZ13" s="38"/>
      <c r="CA13" s="42"/>
      <c r="CB13" s="38"/>
      <c r="CC13" s="38"/>
      <c r="CD13" s="42"/>
    </row>
    <row r="14" spans="1:82" ht="14.5" x14ac:dyDescent="0.35">
      <c r="B14" s="39" t="s">
        <v>215</v>
      </c>
      <c r="C14" s="39"/>
      <c r="D14" s="40"/>
      <c r="E14" s="40"/>
      <c r="F14" s="40"/>
      <c r="H14" s="40"/>
      <c r="I14" s="40"/>
      <c r="J14" s="43"/>
      <c r="K14" s="40"/>
      <c r="L14" s="40"/>
      <c r="N14" s="40"/>
      <c r="O14" s="40"/>
      <c r="Q14" s="40"/>
      <c r="R14" s="40"/>
      <c r="T14" s="40"/>
      <c r="U14" s="40"/>
      <c r="W14" s="40"/>
      <c r="X14" s="40"/>
      <c r="Z14" s="40"/>
      <c r="AA14" s="40"/>
      <c r="AC14" s="40"/>
      <c r="AD14" s="40"/>
      <c r="AF14" s="40"/>
      <c r="AG14" s="40"/>
      <c r="AI14" s="40"/>
      <c r="AJ14" s="40"/>
      <c r="AL14" s="40"/>
      <c r="AM14" s="40"/>
      <c r="AO14" s="40"/>
      <c r="AP14" s="40"/>
      <c r="AR14" s="40"/>
      <c r="AS14" s="40"/>
      <c r="AU14" s="40"/>
      <c r="AV14" s="40"/>
      <c r="AX14" s="40"/>
      <c r="AY14" s="40"/>
      <c r="BA14" s="40"/>
      <c r="BB14" s="40"/>
      <c r="BD14" s="40"/>
      <c r="BE14" s="40"/>
      <c r="BF14" s="40"/>
      <c r="BG14" s="40"/>
      <c r="BH14" s="40"/>
      <c r="BK14" s="40"/>
      <c r="BM14" s="40"/>
      <c r="BN14" s="40"/>
      <c r="BP14" s="40"/>
      <c r="BQ14" s="40"/>
      <c r="BS14" s="40"/>
      <c r="BT14" s="40"/>
    </row>
    <row r="15" spans="1:82" ht="12.5" x14ac:dyDescent="0.25">
      <c r="A15" s="36" t="s">
        <v>217</v>
      </c>
      <c r="D15" s="42"/>
      <c r="E15" s="90" t="s">
        <v>197</v>
      </c>
      <c r="F15" s="38" t="s">
        <v>198</v>
      </c>
      <c r="G15" s="42"/>
      <c r="H15" s="38" t="s">
        <v>199</v>
      </c>
      <c r="I15" s="38" t="s">
        <v>259</v>
      </c>
      <c r="J15" s="42"/>
      <c r="K15" s="38" t="s">
        <v>200</v>
      </c>
      <c r="L15" s="38" t="s">
        <v>201</v>
      </c>
      <c r="M15" s="42"/>
      <c r="N15" s="38" t="s">
        <v>202</v>
      </c>
      <c r="O15" s="38" t="s">
        <v>198</v>
      </c>
      <c r="P15" s="42"/>
      <c r="Q15" s="38" t="s">
        <v>202</v>
      </c>
      <c r="R15" s="38" t="s">
        <v>198</v>
      </c>
      <c r="S15" s="42"/>
      <c r="T15" s="38" t="s">
        <v>199</v>
      </c>
      <c r="U15" s="38" t="s">
        <v>259</v>
      </c>
      <c r="V15" s="42"/>
      <c r="W15" s="38" t="s">
        <v>200</v>
      </c>
      <c r="X15" s="38" t="s">
        <v>201</v>
      </c>
      <c r="Y15" s="42"/>
      <c r="Z15" s="38" t="s">
        <v>203</v>
      </c>
      <c r="AA15" s="38" t="s">
        <v>204</v>
      </c>
      <c r="AB15" s="42"/>
      <c r="AC15" s="90" t="s">
        <v>197</v>
      </c>
      <c r="AD15" s="38" t="s">
        <v>204</v>
      </c>
      <c r="AE15" s="42"/>
      <c r="AF15" s="38" t="s">
        <v>205</v>
      </c>
      <c r="AG15" s="38" t="s">
        <v>206</v>
      </c>
      <c r="AH15" s="42"/>
      <c r="AI15" s="38" t="s">
        <v>205</v>
      </c>
      <c r="AJ15" s="38" t="s">
        <v>207</v>
      </c>
      <c r="AK15" s="42"/>
      <c r="AL15" s="38" t="s">
        <v>205</v>
      </c>
      <c r="AM15" s="38" t="s">
        <v>208</v>
      </c>
      <c r="AN15" s="42"/>
      <c r="AO15" s="38" t="s">
        <v>209</v>
      </c>
      <c r="AP15" s="38" t="s">
        <v>208</v>
      </c>
      <c r="AQ15" s="42"/>
      <c r="AR15" s="38" t="s">
        <v>209</v>
      </c>
      <c r="AS15" s="38" t="s">
        <v>206</v>
      </c>
      <c r="AT15" s="42"/>
      <c r="AU15" s="38" t="s">
        <v>209</v>
      </c>
      <c r="AV15" s="38" t="s">
        <v>208</v>
      </c>
      <c r="AW15" s="42"/>
      <c r="AX15" s="38" t="s">
        <v>210</v>
      </c>
      <c r="AY15" s="38" t="s">
        <v>206</v>
      </c>
      <c r="AZ15" s="42"/>
      <c r="BA15" s="38" t="s">
        <v>210</v>
      </c>
      <c r="BB15" s="38" t="s">
        <v>207</v>
      </c>
      <c r="BC15" s="42"/>
      <c r="BD15" s="38" t="s">
        <v>210</v>
      </c>
      <c r="BE15" s="38" t="s">
        <v>207</v>
      </c>
      <c r="BF15" s="42"/>
      <c r="BG15" s="90" t="s">
        <v>203</v>
      </c>
      <c r="BH15" s="38" t="s">
        <v>204</v>
      </c>
      <c r="BI15" s="42"/>
      <c r="BJ15" s="38" t="s">
        <v>200</v>
      </c>
      <c r="BK15" s="38" t="s">
        <v>201</v>
      </c>
      <c r="BL15" s="42"/>
      <c r="BM15" s="38" t="s">
        <v>211</v>
      </c>
      <c r="BN15" s="38" t="s">
        <v>212</v>
      </c>
      <c r="BO15" s="42"/>
      <c r="BP15" t="s">
        <v>213</v>
      </c>
      <c r="BQ15" s="38" t="s">
        <v>212</v>
      </c>
      <c r="BR15" s="42"/>
      <c r="BS15" s="38"/>
      <c r="BT15" s="38"/>
      <c r="BU15" s="42"/>
      <c r="BV15" s="38"/>
      <c r="BW15" s="38"/>
      <c r="BX15" s="42"/>
      <c r="BY15" s="38"/>
      <c r="BZ15" s="38"/>
      <c r="CA15" s="42"/>
      <c r="CB15" s="38"/>
      <c r="CC15" s="38"/>
      <c r="CD15" s="42"/>
    </row>
    <row r="16" spans="1:82" ht="14.5" x14ac:dyDescent="0.35">
      <c r="B16" s="39" t="s">
        <v>218</v>
      </c>
      <c r="C16" s="39"/>
      <c r="D16" s="40"/>
      <c r="E16" s="40"/>
      <c r="F16" s="40"/>
      <c r="H16" s="40"/>
      <c r="I16" s="40"/>
      <c r="J16" s="43"/>
      <c r="K16" s="40"/>
      <c r="L16" s="40"/>
      <c r="N16" s="40"/>
      <c r="O16" s="40"/>
      <c r="Q16" s="40"/>
      <c r="R16" s="40"/>
      <c r="T16" s="40"/>
      <c r="U16" s="40"/>
      <c r="W16" s="40"/>
      <c r="X16" s="40"/>
      <c r="Z16" s="40"/>
      <c r="AA16" s="40"/>
      <c r="AC16" s="40"/>
      <c r="AD16" s="40"/>
      <c r="AF16" s="40"/>
      <c r="AG16" s="40"/>
      <c r="AI16" s="40"/>
      <c r="AJ16" s="40"/>
      <c r="AL16" s="40"/>
      <c r="AM16" s="40"/>
      <c r="AO16" s="40"/>
      <c r="AP16" s="40"/>
      <c r="AR16" s="40"/>
      <c r="AS16" s="40"/>
      <c r="AU16" s="40"/>
      <c r="AV16" s="40"/>
      <c r="AX16" s="40"/>
      <c r="AY16" s="40"/>
      <c r="BA16" s="40"/>
      <c r="BB16" s="40"/>
      <c r="BD16" s="40"/>
      <c r="BE16" s="40"/>
      <c r="BF16" s="40"/>
      <c r="BG16" s="40"/>
      <c r="BH16" s="40"/>
      <c r="BK16" s="40"/>
      <c r="BM16" s="40"/>
      <c r="BN16" s="40"/>
      <c r="BP16" s="40"/>
      <c r="BQ16" s="40"/>
      <c r="BS16" s="40"/>
      <c r="BT16" s="40"/>
    </row>
    <row r="17" spans="1:82" ht="12.5" x14ac:dyDescent="0.25">
      <c r="A17" s="36" t="s">
        <v>219</v>
      </c>
      <c r="D17" s="42"/>
      <c r="E17" s="90" t="s">
        <v>197</v>
      </c>
      <c r="F17" s="38" t="s">
        <v>198</v>
      </c>
      <c r="G17" s="42"/>
      <c r="H17" s="38" t="s">
        <v>199</v>
      </c>
      <c r="I17" s="38" t="s">
        <v>259</v>
      </c>
      <c r="J17" s="42"/>
      <c r="K17" s="38" t="s">
        <v>200</v>
      </c>
      <c r="L17" s="38" t="s">
        <v>201</v>
      </c>
      <c r="M17" s="42"/>
      <c r="N17" s="38"/>
      <c r="O17" s="38" t="s">
        <v>198</v>
      </c>
      <c r="P17" s="42"/>
      <c r="Q17" s="38" t="s">
        <v>202</v>
      </c>
      <c r="R17" s="38" t="s">
        <v>198</v>
      </c>
      <c r="S17" s="42"/>
      <c r="T17" s="38" t="s">
        <v>199</v>
      </c>
      <c r="U17" s="38" t="s">
        <v>259</v>
      </c>
      <c r="V17" s="42"/>
      <c r="W17" s="38" t="s">
        <v>200</v>
      </c>
      <c r="X17" s="38" t="s">
        <v>201</v>
      </c>
      <c r="Y17" s="42"/>
      <c r="Z17" s="38" t="s">
        <v>203</v>
      </c>
      <c r="AA17" s="38" t="s">
        <v>204</v>
      </c>
      <c r="AB17" s="42"/>
      <c r="AC17" s="90" t="s">
        <v>197</v>
      </c>
      <c r="AD17" s="38" t="s">
        <v>204</v>
      </c>
      <c r="AE17" s="42"/>
      <c r="AF17" s="38" t="s">
        <v>205</v>
      </c>
      <c r="AG17" s="38" t="s">
        <v>206</v>
      </c>
      <c r="AH17" s="42"/>
      <c r="AI17" s="38" t="s">
        <v>205</v>
      </c>
      <c r="AJ17" s="38" t="s">
        <v>207</v>
      </c>
      <c r="AK17" s="42"/>
      <c r="AL17" s="38" t="s">
        <v>205</v>
      </c>
      <c r="AM17" s="38" t="s">
        <v>208</v>
      </c>
      <c r="AN17" s="42"/>
      <c r="AO17" s="38" t="s">
        <v>209</v>
      </c>
      <c r="AP17" s="38" t="s">
        <v>208</v>
      </c>
      <c r="AQ17" s="42"/>
      <c r="AR17" s="38" t="s">
        <v>209</v>
      </c>
      <c r="AS17" s="38" t="s">
        <v>206</v>
      </c>
      <c r="AT17" s="42"/>
      <c r="AU17" s="38" t="s">
        <v>209</v>
      </c>
      <c r="AV17" s="38" t="s">
        <v>208</v>
      </c>
      <c r="AW17" s="42"/>
      <c r="AX17" s="38" t="s">
        <v>210</v>
      </c>
      <c r="AY17" s="38" t="s">
        <v>206</v>
      </c>
      <c r="AZ17" s="42"/>
      <c r="BA17" s="38" t="s">
        <v>210</v>
      </c>
      <c r="BB17" s="38" t="s">
        <v>207</v>
      </c>
      <c r="BC17" s="42"/>
      <c r="BD17" s="38" t="s">
        <v>210</v>
      </c>
      <c r="BE17" s="38" t="s">
        <v>207</v>
      </c>
      <c r="BF17" s="42"/>
      <c r="BG17" s="90" t="s">
        <v>203</v>
      </c>
      <c r="BH17" s="38" t="s">
        <v>204</v>
      </c>
      <c r="BI17" s="42"/>
      <c r="BJ17" s="38" t="s">
        <v>200</v>
      </c>
      <c r="BK17" s="38" t="s">
        <v>201</v>
      </c>
      <c r="BL17" s="42"/>
      <c r="BM17" s="38" t="s">
        <v>211</v>
      </c>
      <c r="BN17" s="38" t="s">
        <v>212</v>
      </c>
      <c r="BO17" s="42"/>
      <c r="BP17" s="38" t="s">
        <v>213</v>
      </c>
      <c r="BQ17" s="38" t="s">
        <v>212</v>
      </c>
      <c r="BR17" s="42"/>
      <c r="BS17" s="38"/>
      <c r="BT17" s="38"/>
      <c r="BU17" s="42"/>
      <c r="BV17" s="38"/>
      <c r="BW17" s="38"/>
      <c r="BX17" s="42"/>
      <c r="BY17" s="38"/>
      <c r="BZ17" s="38"/>
      <c r="CA17" s="42"/>
      <c r="CB17" s="38"/>
      <c r="CC17" s="38"/>
      <c r="CD17" s="42"/>
    </row>
    <row r="18" spans="1:82" ht="14.5" x14ac:dyDescent="0.35">
      <c r="B18" s="39" t="s">
        <v>220</v>
      </c>
      <c r="C18" s="39"/>
      <c r="D18" s="40"/>
      <c r="J18" s="43"/>
      <c r="BF18" s="40"/>
      <c r="BJ18"/>
    </row>
    <row r="19" spans="1:82" ht="14.5" x14ac:dyDescent="0.35">
      <c r="B19" s="39" t="s">
        <v>221</v>
      </c>
      <c r="C19" s="39"/>
      <c r="D19" s="40"/>
      <c r="J19" s="43"/>
      <c r="BF19" s="40"/>
      <c r="BJ19"/>
    </row>
    <row r="20" spans="1:82" ht="12.5" x14ac:dyDescent="0.25">
      <c r="A20" s="36" t="s">
        <v>222</v>
      </c>
      <c r="D20" s="42"/>
      <c r="E20" s="90" t="s">
        <v>197</v>
      </c>
      <c r="F20" s="38" t="s">
        <v>198</v>
      </c>
      <c r="G20" s="42"/>
      <c r="H20" s="38" t="s">
        <v>199</v>
      </c>
      <c r="I20" s="38" t="s">
        <v>259</v>
      </c>
      <c r="J20" s="42"/>
      <c r="K20" s="38" t="s">
        <v>200</v>
      </c>
      <c r="L20" s="38" t="s">
        <v>201</v>
      </c>
      <c r="M20" s="42"/>
      <c r="N20" s="38" t="s">
        <v>202</v>
      </c>
      <c r="O20" s="38" t="s">
        <v>198</v>
      </c>
      <c r="P20" s="42"/>
      <c r="Q20" s="38" t="s">
        <v>202</v>
      </c>
      <c r="R20" s="38" t="s">
        <v>198</v>
      </c>
      <c r="S20" s="42"/>
      <c r="T20" s="38" t="s">
        <v>199</v>
      </c>
      <c r="U20" s="38" t="s">
        <v>259</v>
      </c>
      <c r="V20" s="42"/>
      <c r="W20" s="38" t="s">
        <v>200</v>
      </c>
      <c r="X20" s="38" t="s">
        <v>201</v>
      </c>
      <c r="Y20" s="42"/>
      <c r="Z20" s="38" t="s">
        <v>203</v>
      </c>
      <c r="AA20" s="38" t="s">
        <v>204</v>
      </c>
      <c r="AB20" s="42"/>
      <c r="AC20" s="90" t="s">
        <v>197</v>
      </c>
      <c r="AD20" s="38" t="s">
        <v>204</v>
      </c>
      <c r="AE20" s="42"/>
      <c r="AF20" s="38" t="s">
        <v>205</v>
      </c>
      <c r="AG20" s="38" t="s">
        <v>206</v>
      </c>
      <c r="AH20" s="42"/>
      <c r="AI20" s="38" t="s">
        <v>205</v>
      </c>
      <c r="AJ20" s="38" t="s">
        <v>207</v>
      </c>
      <c r="AK20" s="42"/>
      <c r="AL20" s="38" t="s">
        <v>205</v>
      </c>
      <c r="AM20" s="38" t="s">
        <v>208</v>
      </c>
      <c r="AN20" s="42"/>
      <c r="AO20" s="38" t="s">
        <v>209</v>
      </c>
      <c r="AP20" s="38" t="s">
        <v>208</v>
      </c>
      <c r="AQ20" s="42"/>
      <c r="AR20" s="38" t="s">
        <v>209</v>
      </c>
      <c r="AS20" s="38" t="s">
        <v>206</v>
      </c>
      <c r="AT20" s="42"/>
      <c r="AU20" s="38" t="s">
        <v>209</v>
      </c>
      <c r="AV20" s="38" t="s">
        <v>208</v>
      </c>
      <c r="AW20" s="42"/>
      <c r="AX20" s="38" t="s">
        <v>210</v>
      </c>
      <c r="AY20" s="38" t="s">
        <v>206</v>
      </c>
      <c r="AZ20" s="42"/>
      <c r="BA20" s="38" t="s">
        <v>210</v>
      </c>
      <c r="BB20" s="38" t="s">
        <v>207</v>
      </c>
      <c r="BC20" s="42"/>
      <c r="BD20" s="38" t="s">
        <v>210</v>
      </c>
      <c r="BE20" s="38" t="s">
        <v>207</v>
      </c>
      <c r="BF20" s="42"/>
      <c r="BG20" s="90" t="s">
        <v>203</v>
      </c>
      <c r="BH20" s="38" t="s">
        <v>204</v>
      </c>
      <c r="BI20" s="42"/>
      <c r="BJ20" s="38" t="s">
        <v>200</v>
      </c>
      <c r="BK20" s="38" t="s">
        <v>201</v>
      </c>
      <c r="BL20" s="42"/>
      <c r="BM20" s="38" t="s">
        <v>211</v>
      </c>
      <c r="BN20" s="38" t="s">
        <v>212</v>
      </c>
      <c r="BO20" s="42"/>
      <c r="BP20" s="38" t="s">
        <v>213</v>
      </c>
      <c r="BQ20" s="38" t="s">
        <v>212</v>
      </c>
      <c r="BR20" s="42"/>
      <c r="BS20" s="38"/>
      <c r="BT20" s="38"/>
      <c r="BU20" s="42"/>
      <c r="BV20" s="38"/>
      <c r="BW20" s="38"/>
      <c r="BX20" s="42"/>
      <c r="BY20" s="38"/>
      <c r="BZ20" s="38"/>
      <c r="CA20" s="42"/>
      <c r="CB20" s="38"/>
      <c r="CC20" s="38"/>
      <c r="CD20" s="42"/>
    </row>
    <row r="21" spans="1:82" ht="14.5" x14ac:dyDescent="0.35">
      <c r="B21" s="39" t="s">
        <v>223</v>
      </c>
      <c r="C21" s="39"/>
      <c r="D21" s="40"/>
      <c r="J21" s="43"/>
      <c r="BF21" s="40"/>
      <c r="BJ21"/>
    </row>
    <row r="22" spans="1:82" ht="14.5" x14ac:dyDescent="0.35">
      <c r="B22" s="39" t="s">
        <v>224</v>
      </c>
      <c r="C22" s="39"/>
      <c r="D22" s="40"/>
      <c r="BF22" s="40"/>
      <c r="BJ22"/>
    </row>
    <row r="23" spans="1:82" ht="14.5" x14ac:dyDescent="0.35">
      <c r="B23" s="39" t="s">
        <v>225</v>
      </c>
      <c r="C23" s="39"/>
      <c r="D23" s="40"/>
      <c r="J23" s="43"/>
      <c r="BF23" s="40"/>
      <c r="BJ23"/>
    </row>
    <row r="24" spans="1:82" ht="12.5" x14ac:dyDescent="0.25">
      <c r="A24" s="36" t="s">
        <v>226</v>
      </c>
      <c r="D24" s="42"/>
      <c r="E24" s="90" t="s">
        <v>197</v>
      </c>
      <c r="F24" s="38" t="s">
        <v>198</v>
      </c>
      <c r="G24" s="42"/>
      <c r="H24" s="38" t="s">
        <v>199</v>
      </c>
      <c r="I24" s="38" t="s">
        <v>259</v>
      </c>
      <c r="J24" s="42"/>
      <c r="K24" s="38" t="s">
        <v>200</v>
      </c>
      <c r="L24" s="38" t="s">
        <v>201</v>
      </c>
      <c r="M24" s="42"/>
      <c r="N24" s="38" t="s">
        <v>202</v>
      </c>
      <c r="O24" s="38" t="s">
        <v>198</v>
      </c>
      <c r="P24" s="42"/>
      <c r="Q24" s="38" t="s">
        <v>202</v>
      </c>
      <c r="R24" s="38" t="s">
        <v>198</v>
      </c>
      <c r="S24" s="46"/>
      <c r="T24" s="38" t="s">
        <v>199</v>
      </c>
      <c r="U24" s="38" t="s">
        <v>259</v>
      </c>
      <c r="V24" s="42"/>
      <c r="W24" s="38" t="s">
        <v>200</v>
      </c>
      <c r="X24" s="38" t="s">
        <v>201</v>
      </c>
      <c r="Y24" s="42"/>
      <c r="Z24" s="38" t="s">
        <v>203</v>
      </c>
      <c r="AA24" s="38" t="s">
        <v>204</v>
      </c>
      <c r="AB24" s="42"/>
      <c r="AC24" s="90" t="s">
        <v>197</v>
      </c>
      <c r="AD24" s="38" t="s">
        <v>204</v>
      </c>
      <c r="AE24" s="42"/>
      <c r="AF24" s="38" t="s">
        <v>205</v>
      </c>
      <c r="AG24" s="38" t="s">
        <v>206</v>
      </c>
      <c r="AH24" s="42"/>
      <c r="AI24" s="38" t="s">
        <v>205</v>
      </c>
      <c r="AJ24" s="38" t="s">
        <v>207</v>
      </c>
      <c r="AK24" s="42"/>
      <c r="AL24" s="38" t="s">
        <v>205</v>
      </c>
      <c r="AM24" s="38" t="s">
        <v>208</v>
      </c>
      <c r="AN24" s="42"/>
      <c r="AO24" s="38" t="s">
        <v>209</v>
      </c>
      <c r="AP24" s="38" t="s">
        <v>208</v>
      </c>
      <c r="AQ24" s="42"/>
      <c r="AR24" s="38" t="s">
        <v>209</v>
      </c>
      <c r="AS24" s="38" t="s">
        <v>206</v>
      </c>
      <c r="AT24" s="42"/>
      <c r="AU24" s="38" t="s">
        <v>209</v>
      </c>
      <c r="AV24" s="38" t="s">
        <v>208</v>
      </c>
      <c r="AW24" s="42"/>
      <c r="AX24" s="38" t="s">
        <v>210</v>
      </c>
      <c r="AY24" s="38" t="s">
        <v>206</v>
      </c>
      <c r="AZ24" s="42"/>
      <c r="BA24" s="38" t="s">
        <v>210</v>
      </c>
      <c r="BB24" s="38" t="s">
        <v>207</v>
      </c>
      <c r="BC24" s="42"/>
      <c r="BD24" s="38" t="s">
        <v>210</v>
      </c>
      <c r="BE24" s="38" t="s">
        <v>207</v>
      </c>
      <c r="BF24" s="42"/>
      <c r="BG24" s="90" t="s">
        <v>203</v>
      </c>
      <c r="BH24" s="38" t="s">
        <v>204</v>
      </c>
      <c r="BI24" s="42"/>
      <c r="BJ24" s="38" t="s">
        <v>200</v>
      </c>
      <c r="BK24" s="38" t="s">
        <v>201</v>
      </c>
      <c r="BL24" s="42"/>
      <c r="BM24" s="38" t="s">
        <v>211</v>
      </c>
      <c r="BN24" s="38" t="s">
        <v>212</v>
      </c>
      <c r="BO24" s="42"/>
      <c r="BP24" s="38" t="s">
        <v>213</v>
      </c>
      <c r="BQ24" s="38" t="s">
        <v>212</v>
      </c>
      <c r="BR24" s="42"/>
      <c r="BS24" s="38"/>
      <c r="BT24" s="38"/>
      <c r="BU24" s="42"/>
      <c r="BV24" s="38"/>
      <c r="BW24" s="38"/>
      <c r="BX24" s="42"/>
      <c r="BY24" s="38"/>
      <c r="BZ24" s="38"/>
      <c r="CA24" s="42"/>
      <c r="CB24" s="38"/>
      <c r="CC24" s="38"/>
      <c r="CD24" s="42"/>
    </row>
    <row r="25" spans="1:82" ht="12.5" x14ac:dyDescent="0.25">
      <c r="B25" t="s">
        <v>227</v>
      </c>
      <c r="D25" s="40"/>
      <c r="J25" s="43"/>
      <c r="BF25" s="40"/>
      <c r="BJ25"/>
    </row>
    <row r="26" spans="1:82" ht="14.5" x14ac:dyDescent="0.35">
      <c r="B26" s="39" t="s">
        <v>228</v>
      </c>
      <c r="C26" s="39"/>
      <c r="D26" s="40"/>
      <c r="BF26" s="40"/>
      <c r="BJ26"/>
    </row>
    <row r="27" spans="1:82" ht="14.5" x14ac:dyDescent="0.35">
      <c r="B27" s="39" t="s">
        <v>229</v>
      </c>
      <c r="C27" s="39"/>
      <c r="D27" s="40"/>
      <c r="J27" s="43"/>
      <c r="BF27" s="40"/>
      <c r="BJ27"/>
    </row>
    <row r="28" spans="1:82" ht="12.5" x14ac:dyDescent="0.25">
      <c r="A28" s="36" t="s">
        <v>230</v>
      </c>
      <c r="D28" s="42"/>
      <c r="E28" s="90" t="s">
        <v>197</v>
      </c>
      <c r="F28" s="38" t="s">
        <v>198</v>
      </c>
      <c r="G28" s="42"/>
      <c r="H28" s="38" t="s">
        <v>199</v>
      </c>
      <c r="I28" s="38" t="s">
        <v>259</v>
      </c>
      <c r="J28" s="42"/>
      <c r="K28" s="38" t="s">
        <v>200</v>
      </c>
      <c r="L28" s="38" t="s">
        <v>201</v>
      </c>
      <c r="M28" s="42"/>
      <c r="N28" s="38" t="s">
        <v>202</v>
      </c>
      <c r="O28" s="38" t="s">
        <v>198</v>
      </c>
      <c r="P28" s="42"/>
      <c r="Q28" s="38" t="s">
        <v>202</v>
      </c>
      <c r="R28" s="38" t="s">
        <v>198</v>
      </c>
      <c r="S28" s="46"/>
      <c r="T28" s="38" t="s">
        <v>199</v>
      </c>
      <c r="U28" s="38" t="s">
        <v>259</v>
      </c>
      <c r="V28" s="42"/>
      <c r="W28" s="38" t="s">
        <v>200</v>
      </c>
      <c r="X28" s="38" t="s">
        <v>201</v>
      </c>
      <c r="Y28" s="42"/>
      <c r="Z28" s="38" t="s">
        <v>203</v>
      </c>
      <c r="AA28" s="38" t="s">
        <v>204</v>
      </c>
      <c r="AB28" s="42"/>
      <c r="AC28" s="90" t="s">
        <v>197</v>
      </c>
      <c r="AD28" s="38" t="s">
        <v>204</v>
      </c>
      <c r="AE28" s="42"/>
      <c r="AF28" s="38" t="s">
        <v>205</v>
      </c>
      <c r="AG28" s="38" t="s">
        <v>206</v>
      </c>
      <c r="AH28" s="42"/>
      <c r="AI28" s="38" t="s">
        <v>205</v>
      </c>
      <c r="AJ28" s="38" t="s">
        <v>207</v>
      </c>
      <c r="AK28" s="42"/>
      <c r="AL28" s="38" t="s">
        <v>205</v>
      </c>
      <c r="AM28" s="38" t="s">
        <v>208</v>
      </c>
      <c r="AN28" s="42"/>
      <c r="AO28" s="38" t="s">
        <v>209</v>
      </c>
      <c r="AP28" s="38" t="s">
        <v>208</v>
      </c>
      <c r="AQ28" s="42"/>
      <c r="AR28" s="38" t="s">
        <v>209</v>
      </c>
      <c r="AS28" s="38" t="s">
        <v>206</v>
      </c>
      <c r="AT28" s="42"/>
      <c r="AU28" s="38" t="s">
        <v>209</v>
      </c>
      <c r="AV28" s="38" t="s">
        <v>208</v>
      </c>
      <c r="AW28" s="42"/>
      <c r="AX28" s="38" t="s">
        <v>210</v>
      </c>
      <c r="AY28" s="38" t="s">
        <v>206</v>
      </c>
      <c r="AZ28" s="42"/>
      <c r="BA28" s="38" t="s">
        <v>210</v>
      </c>
      <c r="BB28" s="38" t="s">
        <v>207</v>
      </c>
      <c r="BC28" s="42"/>
      <c r="BD28" s="38" t="s">
        <v>210</v>
      </c>
      <c r="BE28" s="38" t="s">
        <v>207</v>
      </c>
      <c r="BF28" s="42"/>
      <c r="BG28" s="90" t="s">
        <v>203</v>
      </c>
      <c r="BH28" s="38" t="s">
        <v>204</v>
      </c>
      <c r="BI28" s="42"/>
      <c r="BJ28" s="38" t="s">
        <v>200</v>
      </c>
      <c r="BK28" s="38" t="s">
        <v>201</v>
      </c>
      <c r="BL28" s="42"/>
      <c r="BM28" s="38" t="s">
        <v>211</v>
      </c>
      <c r="BN28" s="38" t="s">
        <v>212</v>
      </c>
      <c r="BO28" s="42"/>
      <c r="BP28" s="38" t="s">
        <v>213</v>
      </c>
      <c r="BQ28" s="38" t="s">
        <v>212</v>
      </c>
      <c r="BR28" s="42"/>
      <c r="BS28" s="38"/>
      <c r="BT28" s="38"/>
      <c r="BU28" s="42"/>
      <c r="BV28" s="38"/>
      <c r="BW28" s="38"/>
      <c r="BX28" s="42"/>
      <c r="BY28" s="38"/>
      <c r="BZ28" s="38"/>
      <c r="CA28" s="42"/>
      <c r="CB28" s="38"/>
      <c r="CC28" s="38"/>
      <c r="CD28" s="42"/>
    </row>
    <row r="29" spans="1:82" ht="14.5" x14ac:dyDescent="0.35">
      <c r="B29" s="39" t="s">
        <v>231</v>
      </c>
      <c r="C29" s="39"/>
      <c r="D29" s="40"/>
      <c r="J29" s="43"/>
      <c r="BF29" s="40"/>
      <c r="BJ29"/>
    </row>
    <row r="30" spans="1:82" ht="14.5" x14ac:dyDescent="0.35">
      <c r="B30" s="39" t="s">
        <v>232</v>
      </c>
      <c r="C30" s="39"/>
      <c r="D30" s="40"/>
      <c r="BF30" s="40"/>
      <c r="BJ30"/>
    </row>
    <row r="31" spans="1:82" ht="14.5" x14ac:dyDescent="0.35">
      <c r="B31" s="39" t="s">
        <v>233</v>
      </c>
      <c r="C31" s="39"/>
      <c r="D31" s="40"/>
      <c r="BF31" s="40"/>
      <c r="BJ31"/>
    </row>
    <row r="32" spans="1:82" ht="14.5" x14ac:dyDescent="0.35">
      <c r="B32" s="39" t="s">
        <v>229</v>
      </c>
      <c r="C32" s="39"/>
      <c r="D32" s="40"/>
      <c r="J32" s="43"/>
      <c r="BF32" s="40"/>
      <c r="BJ32"/>
    </row>
    <row r="33" spans="1:82" ht="12.5" x14ac:dyDescent="0.25">
      <c r="A33" s="36" t="s">
        <v>234</v>
      </c>
      <c r="D33" s="42"/>
      <c r="E33" s="90" t="s">
        <v>197</v>
      </c>
      <c r="F33" s="38" t="s">
        <v>198</v>
      </c>
      <c r="G33" s="42"/>
      <c r="H33" s="38" t="s">
        <v>199</v>
      </c>
      <c r="I33" s="38" t="s">
        <v>259</v>
      </c>
      <c r="J33" s="42"/>
      <c r="K33" s="38" t="s">
        <v>200</v>
      </c>
      <c r="L33" s="38" t="s">
        <v>201</v>
      </c>
      <c r="M33" s="42"/>
      <c r="N33" s="38" t="s">
        <v>202</v>
      </c>
      <c r="O33" s="38" t="s">
        <v>198</v>
      </c>
      <c r="P33" s="42"/>
      <c r="Q33" s="38" t="s">
        <v>202</v>
      </c>
      <c r="R33" s="38" t="s">
        <v>198</v>
      </c>
      <c r="S33" s="46"/>
      <c r="T33" s="38" t="s">
        <v>199</v>
      </c>
      <c r="U33" s="38" t="s">
        <v>259</v>
      </c>
      <c r="V33" s="42"/>
      <c r="W33" s="38" t="s">
        <v>200</v>
      </c>
      <c r="X33" s="38" t="s">
        <v>201</v>
      </c>
      <c r="Y33" s="42"/>
      <c r="Z33" s="38" t="s">
        <v>203</v>
      </c>
      <c r="AA33" s="38" t="s">
        <v>204</v>
      </c>
      <c r="AB33" s="42"/>
      <c r="AC33" s="90" t="s">
        <v>197</v>
      </c>
      <c r="AD33" s="38" t="s">
        <v>204</v>
      </c>
      <c r="AE33" s="42"/>
      <c r="AF33" s="38" t="s">
        <v>205</v>
      </c>
      <c r="AG33" s="38" t="s">
        <v>206</v>
      </c>
      <c r="AH33" s="42"/>
      <c r="AI33" s="38" t="s">
        <v>205</v>
      </c>
      <c r="AJ33" s="38" t="s">
        <v>207</v>
      </c>
      <c r="AK33" s="42"/>
      <c r="AL33" s="38" t="s">
        <v>205</v>
      </c>
      <c r="AM33" s="38" t="s">
        <v>208</v>
      </c>
      <c r="AN33" s="42"/>
      <c r="AO33" s="38" t="s">
        <v>209</v>
      </c>
      <c r="AP33" s="38" t="s">
        <v>208</v>
      </c>
      <c r="AQ33" s="42"/>
      <c r="AR33" s="38" t="s">
        <v>209</v>
      </c>
      <c r="AS33" s="38" t="s">
        <v>206</v>
      </c>
      <c r="AT33" s="42"/>
      <c r="AU33" s="38" t="s">
        <v>209</v>
      </c>
      <c r="AV33" s="38" t="s">
        <v>208</v>
      </c>
      <c r="AW33" s="42"/>
      <c r="AX33" s="38" t="s">
        <v>210</v>
      </c>
      <c r="AY33" s="38" t="s">
        <v>206</v>
      </c>
      <c r="AZ33" s="42"/>
      <c r="BA33" s="38" t="s">
        <v>210</v>
      </c>
      <c r="BB33" s="38" t="s">
        <v>207</v>
      </c>
      <c r="BC33" s="42"/>
      <c r="BD33" s="38" t="s">
        <v>210</v>
      </c>
      <c r="BE33" s="38" t="s">
        <v>207</v>
      </c>
      <c r="BF33" s="42"/>
      <c r="BG33" s="90" t="s">
        <v>203</v>
      </c>
      <c r="BH33" s="38" t="s">
        <v>204</v>
      </c>
      <c r="BI33" s="42"/>
      <c r="BJ33" s="38" t="s">
        <v>200</v>
      </c>
      <c r="BK33" s="38" t="s">
        <v>201</v>
      </c>
      <c r="BL33" s="42"/>
      <c r="BM33" s="38" t="s">
        <v>211</v>
      </c>
      <c r="BN33" s="38" t="s">
        <v>212</v>
      </c>
      <c r="BO33" s="42"/>
      <c r="BP33" s="38" t="s">
        <v>213</v>
      </c>
      <c r="BQ33" s="38" t="s">
        <v>212</v>
      </c>
      <c r="BR33" s="42"/>
      <c r="BS33" s="38"/>
      <c r="BT33" s="38"/>
      <c r="BU33" s="42"/>
      <c r="BV33" s="38"/>
      <c r="BW33" s="38"/>
      <c r="BX33" s="42"/>
      <c r="BY33" s="38"/>
      <c r="BZ33" s="38"/>
      <c r="CA33" s="42"/>
      <c r="CB33" s="38"/>
      <c r="CC33" s="38"/>
      <c r="CD33" s="42"/>
    </row>
    <row r="34" spans="1:82" ht="12.5" x14ac:dyDescent="0.25">
      <c r="B34" t="s">
        <v>235</v>
      </c>
      <c r="D34" s="40"/>
      <c r="J34" s="43"/>
      <c r="BF34" s="40"/>
      <c r="BJ34"/>
    </row>
    <row r="35" spans="1:82" ht="12.5" x14ac:dyDescent="0.25">
      <c r="B35" t="s">
        <v>236</v>
      </c>
      <c r="D35" s="40"/>
      <c r="BF35" s="40"/>
      <c r="BJ35"/>
    </row>
    <row r="36" spans="1:82" ht="12.5" x14ac:dyDescent="0.25">
      <c r="B36" t="s">
        <v>237</v>
      </c>
      <c r="D36" s="40"/>
      <c r="BF36" s="40"/>
      <c r="BJ36"/>
    </row>
    <row r="37" spans="1:82" ht="12.5" x14ac:dyDescent="0.25">
      <c r="B37" s="48" t="s">
        <v>238</v>
      </c>
      <c r="D37" s="40"/>
      <c r="BF37" s="40"/>
      <c r="BJ37"/>
    </row>
    <row r="38" spans="1:82" ht="12.5" x14ac:dyDescent="0.25">
      <c r="B38" t="s">
        <v>239</v>
      </c>
      <c r="D38" s="40"/>
      <c r="J38" s="43"/>
      <c r="BF38" s="40"/>
      <c r="BJ38"/>
    </row>
    <row r="39" spans="1:82" ht="12.5" x14ac:dyDescent="0.25">
      <c r="A39" s="36" t="s">
        <v>240</v>
      </c>
      <c r="D39" s="42"/>
      <c r="E39" s="90" t="s">
        <v>197</v>
      </c>
      <c r="F39" s="38" t="s">
        <v>198</v>
      </c>
      <c r="G39" s="42"/>
      <c r="H39" s="38" t="s">
        <v>199</v>
      </c>
      <c r="I39" s="38" t="s">
        <v>259</v>
      </c>
      <c r="J39" s="42"/>
      <c r="K39" s="38" t="s">
        <v>200</v>
      </c>
      <c r="L39" s="38" t="s">
        <v>201</v>
      </c>
      <c r="M39" s="42"/>
      <c r="N39" s="38" t="s">
        <v>202</v>
      </c>
      <c r="O39" s="38" t="s">
        <v>198</v>
      </c>
      <c r="P39" s="42"/>
      <c r="Q39" s="38" t="s">
        <v>202</v>
      </c>
      <c r="R39" s="38" t="s">
        <v>198</v>
      </c>
      <c r="S39" s="46"/>
      <c r="T39" s="38" t="s">
        <v>199</v>
      </c>
      <c r="U39" s="38" t="s">
        <v>259</v>
      </c>
      <c r="V39" s="42"/>
      <c r="W39" s="38" t="s">
        <v>200</v>
      </c>
      <c r="X39" s="38" t="s">
        <v>201</v>
      </c>
      <c r="Y39" s="42"/>
      <c r="Z39" s="38" t="s">
        <v>203</v>
      </c>
      <c r="AA39" s="38" t="s">
        <v>204</v>
      </c>
      <c r="AB39" s="42"/>
      <c r="AC39" s="90" t="s">
        <v>197</v>
      </c>
      <c r="AD39" s="38" t="s">
        <v>204</v>
      </c>
      <c r="AE39" s="42"/>
      <c r="AF39" s="38" t="s">
        <v>205</v>
      </c>
      <c r="AG39" s="38" t="s">
        <v>206</v>
      </c>
      <c r="AH39" s="42"/>
      <c r="AI39" s="38" t="s">
        <v>205</v>
      </c>
      <c r="AJ39" s="38" t="s">
        <v>207</v>
      </c>
      <c r="AK39" s="42"/>
      <c r="AL39" s="38" t="s">
        <v>205</v>
      </c>
      <c r="AM39" s="38" t="s">
        <v>208</v>
      </c>
      <c r="AN39" s="42"/>
      <c r="AO39" s="38" t="s">
        <v>209</v>
      </c>
      <c r="AP39" s="38" t="s">
        <v>208</v>
      </c>
      <c r="AQ39" s="42"/>
      <c r="AR39" s="38" t="s">
        <v>209</v>
      </c>
      <c r="AS39" s="38" t="s">
        <v>206</v>
      </c>
      <c r="AT39" s="42"/>
      <c r="AU39" s="38" t="s">
        <v>209</v>
      </c>
      <c r="AV39" s="38" t="s">
        <v>208</v>
      </c>
      <c r="AW39" s="42"/>
      <c r="AX39" s="38" t="s">
        <v>210</v>
      </c>
      <c r="AY39" s="38" t="s">
        <v>206</v>
      </c>
      <c r="AZ39" s="42"/>
      <c r="BA39" s="38" t="s">
        <v>210</v>
      </c>
      <c r="BB39" s="38" t="s">
        <v>207</v>
      </c>
      <c r="BC39" s="42"/>
      <c r="BD39" s="38" t="s">
        <v>210</v>
      </c>
      <c r="BE39" s="38" t="s">
        <v>207</v>
      </c>
      <c r="BF39" s="42"/>
      <c r="BG39" s="90" t="s">
        <v>203</v>
      </c>
      <c r="BH39" s="38" t="s">
        <v>204</v>
      </c>
      <c r="BI39" s="42"/>
      <c r="BJ39" s="38" t="s">
        <v>200</v>
      </c>
      <c r="BK39" s="38" t="s">
        <v>201</v>
      </c>
      <c r="BL39" s="42"/>
      <c r="BM39" s="38" t="s">
        <v>211</v>
      </c>
      <c r="BN39" s="38" t="s">
        <v>212</v>
      </c>
      <c r="BO39" s="42"/>
      <c r="BP39" s="38" t="s">
        <v>213</v>
      </c>
      <c r="BQ39" s="38" t="s">
        <v>212</v>
      </c>
      <c r="BR39" s="42"/>
      <c r="BS39" s="38"/>
      <c r="BT39" s="38"/>
      <c r="BU39" s="42"/>
      <c r="BV39" s="38"/>
      <c r="BW39" s="38"/>
      <c r="BX39" s="42"/>
      <c r="BY39" s="38"/>
      <c r="BZ39" s="38"/>
      <c r="CA39" s="42"/>
      <c r="CB39" s="38"/>
      <c r="CC39" s="38"/>
      <c r="CD39" s="42"/>
    </row>
    <row r="40" spans="1:82" ht="12.5" x14ac:dyDescent="0.25">
      <c r="B40" t="s">
        <v>241</v>
      </c>
      <c r="D40" s="40"/>
      <c r="J40" s="43"/>
      <c r="BF40" s="40"/>
      <c r="BJ40"/>
    </row>
    <row r="41" spans="1:82" ht="12.5" x14ac:dyDescent="0.25">
      <c r="B41" t="s">
        <v>242</v>
      </c>
      <c r="D41" s="40"/>
      <c r="BF41" s="40"/>
      <c r="BJ41"/>
    </row>
    <row r="42" spans="1:82" ht="12.5" x14ac:dyDescent="0.25">
      <c r="B42" t="s">
        <v>239</v>
      </c>
      <c r="D42" s="40"/>
      <c r="J42" s="43"/>
      <c r="BF42" s="40"/>
      <c r="BJ42"/>
    </row>
    <row r="43" spans="1:82" ht="12.5" x14ac:dyDescent="0.25">
      <c r="A43" s="36" t="s">
        <v>243</v>
      </c>
      <c r="D43" s="42"/>
      <c r="E43" s="90" t="s">
        <v>197</v>
      </c>
      <c r="F43" s="38" t="s">
        <v>198</v>
      </c>
      <c r="G43" s="42"/>
      <c r="H43" s="38" t="s">
        <v>199</v>
      </c>
      <c r="I43" s="38" t="s">
        <v>259</v>
      </c>
      <c r="J43" s="42"/>
      <c r="K43" s="38" t="s">
        <v>200</v>
      </c>
      <c r="L43" s="38" t="s">
        <v>201</v>
      </c>
      <c r="M43" s="42"/>
      <c r="N43" s="38" t="s">
        <v>202</v>
      </c>
      <c r="O43" s="38" t="s">
        <v>198</v>
      </c>
      <c r="P43" s="42"/>
      <c r="Q43" s="38" t="s">
        <v>202</v>
      </c>
      <c r="R43" s="38" t="s">
        <v>198</v>
      </c>
      <c r="S43" s="46"/>
      <c r="T43" s="38" t="s">
        <v>199</v>
      </c>
      <c r="U43" s="38" t="s">
        <v>259</v>
      </c>
      <c r="V43" s="42"/>
      <c r="W43" s="38" t="s">
        <v>200</v>
      </c>
      <c r="X43" s="38" t="s">
        <v>201</v>
      </c>
      <c r="Y43" s="42"/>
      <c r="Z43" s="38" t="s">
        <v>203</v>
      </c>
      <c r="AA43" s="38" t="s">
        <v>204</v>
      </c>
      <c r="AB43" s="42"/>
      <c r="AC43" s="90" t="s">
        <v>197</v>
      </c>
      <c r="AD43" s="38" t="s">
        <v>204</v>
      </c>
      <c r="AE43" s="42"/>
      <c r="AF43" s="38" t="s">
        <v>205</v>
      </c>
      <c r="AG43" s="38" t="s">
        <v>206</v>
      </c>
      <c r="AH43" s="42"/>
      <c r="AI43" s="38" t="s">
        <v>205</v>
      </c>
      <c r="AJ43" s="38" t="s">
        <v>207</v>
      </c>
      <c r="AK43" s="42"/>
      <c r="AL43" s="38" t="s">
        <v>205</v>
      </c>
      <c r="AM43" s="38" t="s">
        <v>208</v>
      </c>
      <c r="AN43" s="42"/>
      <c r="AO43" s="38" t="s">
        <v>209</v>
      </c>
      <c r="AP43" s="38" t="s">
        <v>208</v>
      </c>
      <c r="AQ43" s="42"/>
      <c r="AR43" s="38" t="s">
        <v>209</v>
      </c>
      <c r="AS43" s="38" t="s">
        <v>206</v>
      </c>
      <c r="AT43" s="42"/>
      <c r="AU43" s="38" t="s">
        <v>209</v>
      </c>
      <c r="AV43" s="38" t="s">
        <v>208</v>
      </c>
      <c r="AW43" s="42"/>
      <c r="AX43" s="38" t="s">
        <v>210</v>
      </c>
      <c r="AY43" s="38" t="s">
        <v>206</v>
      </c>
      <c r="AZ43" s="42"/>
      <c r="BA43" s="38" t="s">
        <v>210</v>
      </c>
      <c r="BB43" s="38" t="s">
        <v>207</v>
      </c>
      <c r="BC43" s="42"/>
      <c r="BD43" s="38" t="s">
        <v>210</v>
      </c>
      <c r="BE43" s="38" t="s">
        <v>207</v>
      </c>
      <c r="BF43" s="42"/>
      <c r="BG43" s="90" t="s">
        <v>203</v>
      </c>
      <c r="BH43" s="38" t="s">
        <v>204</v>
      </c>
      <c r="BI43" s="42"/>
      <c r="BJ43" s="38" t="s">
        <v>200</v>
      </c>
      <c r="BK43" s="38" t="s">
        <v>201</v>
      </c>
      <c r="BL43" s="42"/>
      <c r="BM43" s="38" t="s">
        <v>211</v>
      </c>
      <c r="BN43" s="38" t="s">
        <v>212</v>
      </c>
      <c r="BO43" s="42"/>
      <c r="BP43" s="38" t="s">
        <v>213</v>
      </c>
      <c r="BQ43" s="38" t="s">
        <v>212</v>
      </c>
      <c r="BR43" s="42"/>
      <c r="BS43" s="38"/>
      <c r="BT43" s="38"/>
      <c r="BU43" s="42"/>
      <c r="BV43" s="38"/>
      <c r="BW43" s="38"/>
      <c r="BX43" s="42"/>
      <c r="BY43" s="38"/>
      <c r="BZ43" s="38"/>
      <c r="CA43" s="42"/>
      <c r="CB43" s="38"/>
      <c r="CC43" s="38"/>
      <c r="CD43" s="42"/>
    </row>
    <row r="44" spans="1:82" ht="12.5" x14ac:dyDescent="0.25">
      <c r="B44" t="s">
        <v>244</v>
      </c>
      <c r="D44" s="40"/>
      <c r="J44" s="43"/>
      <c r="BF44" s="40"/>
      <c r="BJ44"/>
    </row>
    <row r="45" spans="1:82" ht="12.5" x14ac:dyDescent="0.25">
      <c r="B45" t="s">
        <v>239</v>
      </c>
      <c r="D45" s="40"/>
      <c r="BF45" s="40"/>
      <c r="BJ45"/>
    </row>
    <row r="46" spans="1:82" ht="12.5" x14ac:dyDescent="0.25">
      <c r="B46" t="s">
        <v>245</v>
      </c>
      <c r="D46" s="40"/>
      <c r="BF46" s="40"/>
      <c r="BJ46"/>
    </row>
    <row r="47" spans="1:82" ht="12.5" x14ac:dyDescent="0.25">
      <c r="B47" t="s">
        <v>246</v>
      </c>
      <c r="D47" s="40"/>
      <c r="J47" s="43"/>
      <c r="BF47" s="40"/>
      <c r="BJ47"/>
    </row>
    <row r="48" spans="1:82" ht="12.5" x14ac:dyDescent="0.25">
      <c r="A48" s="36" t="s">
        <v>247</v>
      </c>
      <c r="D48" s="42"/>
      <c r="E48" s="90" t="s">
        <v>197</v>
      </c>
      <c r="F48" s="38" t="s">
        <v>198</v>
      </c>
      <c r="G48" s="42"/>
      <c r="H48" s="38" t="s">
        <v>199</v>
      </c>
      <c r="I48" s="38"/>
      <c r="J48" s="42"/>
      <c r="K48" s="38" t="s">
        <v>200</v>
      </c>
      <c r="L48" s="38" t="s">
        <v>201</v>
      </c>
      <c r="M48" s="42"/>
      <c r="N48" s="38" t="s">
        <v>202</v>
      </c>
      <c r="O48" s="38" t="s">
        <v>198</v>
      </c>
      <c r="P48" s="42"/>
      <c r="Q48" s="38" t="s">
        <v>202</v>
      </c>
      <c r="R48" s="38" t="s">
        <v>198</v>
      </c>
      <c r="S48" s="46"/>
      <c r="T48" s="38" t="s">
        <v>199</v>
      </c>
      <c r="U48" s="38" t="s">
        <v>259</v>
      </c>
      <c r="V48" s="42"/>
      <c r="W48" s="38" t="s">
        <v>200</v>
      </c>
      <c r="X48" s="38" t="s">
        <v>201</v>
      </c>
      <c r="Y48" s="42"/>
      <c r="Z48" s="38" t="s">
        <v>203</v>
      </c>
      <c r="AA48" s="38" t="s">
        <v>204</v>
      </c>
      <c r="AB48" s="42"/>
      <c r="AC48" s="90" t="s">
        <v>197</v>
      </c>
      <c r="AD48" s="38" t="s">
        <v>204</v>
      </c>
      <c r="AE48" s="42"/>
      <c r="AF48" s="38" t="s">
        <v>205</v>
      </c>
      <c r="AG48" s="38" t="s">
        <v>206</v>
      </c>
      <c r="AH48" s="42"/>
      <c r="AI48" s="38" t="s">
        <v>205</v>
      </c>
      <c r="AJ48" s="38" t="s">
        <v>207</v>
      </c>
      <c r="AK48" s="42"/>
      <c r="AL48" s="38" t="s">
        <v>205</v>
      </c>
      <c r="AM48" s="38" t="s">
        <v>208</v>
      </c>
      <c r="AN48" s="42"/>
      <c r="AO48" s="38" t="s">
        <v>209</v>
      </c>
      <c r="AP48" s="38" t="s">
        <v>208</v>
      </c>
      <c r="AQ48" s="42"/>
      <c r="AR48" s="38" t="s">
        <v>209</v>
      </c>
      <c r="AS48" s="38" t="s">
        <v>206</v>
      </c>
      <c r="AT48" s="42"/>
      <c r="AU48" s="38" t="s">
        <v>209</v>
      </c>
      <c r="AV48" s="38" t="s">
        <v>208</v>
      </c>
      <c r="AW48" s="42"/>
      <c r="AX48" s="38" t="s">
        <v>210</v>
      </c>
      <c r="AY48" s="38" t="s">
        <v>206</v>
      </c>
      <c r="AZ48" s="42"/>
      <c r="BA48" s="38" t="s">
        <v>210</v>
      </c>
      <c r="BB48" s="38" t="s">
        <v>207</v>
      </c>
      <c r="BC48" s="42"/>
      <c r="BD48" s="38" t="s">
        <v>210</v>
      </c>
      <c r="BE48" s="38" t="s">
        <v>207</v>
      </c>
      <c r="BF48" s="42"/>
      <c r="BG48" s="90" t="s">
        <v>203</v>
      </c>
      <c r="BH48" s="38" t="s">
        <v>204</v>
      </c>
      <c r="BI48" s="42"/>
      <c r="BJ48" s="38" t="s">
        <v>200</v>
      </c>
      <c r="BK48" s="38" t="s">
        <v>201</v>
      </c>
      <c r="BL48" s="42"/>
      <c r="BM48" s="38" t="s">
        <v>211</v>
      </c>
      <c r="BN48" s="38" t="s">
        <v>212</v>
      </c>
      <c r="BO48" s="42"/>
      <c r="BP48" s="38" t="s">
        <v>213</v>
      </c>
      <c r="BQ48" s="38" t="s">
        <v>212</v>
      </c>
      <c r="BR48" s="42"/>
      <c r="BS48" s="38"/>
      <c r="BT48" s="38"/>
      <c r="BU48" s="42"/>
      <c r="BV48" s="38"/>
      <c r="BW48" s="38"/>
      <c r="BX48" s="42"/>
      <c r="BY48" s="38"/>
      <c r="BZ48" s="38"/>
      <c r="CA48" s="42"/>
      <c r="CB48" s="38"/>
      <c r="CC48" s="38"/>
      <c r="CD48" s="42"/>
    </row>
    <row r="49" spans="2:62" ht="12.5" x14ac:dyDescent="0.25">
      <c r="B49" t="s">
        <v>248</v>
      </c>
      <c r="D49" s="40"/>
      <c r="J49" s="43"/>
      <c r="BF49" s="40"/>
      <c r="BJ49"/>
    </row>
    <row r="50" spans="2:62" ht="12.5" x14ac:dyDescent="0.25">
      <c r="B50" t="s">
        <v>239</v>
      </c>
      <c r="D50" s="40"/>
      <c r="BF50" s="40"/>
      <c r="BJ50"/>
    </row>
    <row r="51" spans="2:62" ht="12.5" x14ac:dyDescent="0.25">
      <c r="B51" t="s">
        <v>249</v>
      </c>
      <c r="D51" s="40"/>
      <c r="BF51" s="40"/>
      <c r="BJ51"/>
    </row>
    <row r="52" spans="2:62" ht="12.5" x14ac:dyDescent="0.25">
      <c r="B52" t="s">
        <v>246</v>
      </c>
      <c r="D52" s="40"/>
      <c r="BF52" s="40"/>
      <c r="BJ52"/>
    </row>
    <row r="53" spans="2:62" ht="12.75" customHeight="1" x14ac:dyDescent="0.25">
      <c r="BF53" s="40"/>
      <c r="BJ53"/>
    </row>
    <row r="54" spans="2:62" ht="12.75" customHeight="1" x14ac:dyDescent="0.25">
      <c r="BF54" s="40"/>
      <c r="BJ54"/>
    </row>
    <row r="55" spans="2:62" ht="12.75" customHeight="1" x14ac:dyDescent="0.25">
      <c r="BF55" s="40"/>
      <c r="BJ55"/>
    </row>
    <row r="56" spans="2:62" ht="12.75" customHeight="1" x14ac:dyDescent="0.25">
      <c r="BF56" s="40"/>
      <c r="BJ56"/>
    </row>
    <row r="57" spans="2:62" ht="12.75" customHeight="1" x14ac:dyDescent="0.25">
      <c r="BF57" s="40"/>
      <c r="BJ57"/>
    </row>
    <row r="58" spans="2:62" ht="12.75" customHeight="1" x14ac:dyDescent="0.25">
      <c r="BF58" s="40"/>
      <c r="BJ58"/>
    </row>
    <row r="59" spans="2:62" ht="12.75" customHeight="1" x14ac:dyDescent="0.25">
      <c r="BF59" s="40"/>
      <c r="BJ59"/>
    </row>
    <row r="60" spans="2:62" ht="12.75" customHeight="1" x14ac:dyDescent="0.25">
      <c r="BF60" s="40"/>
      <c r="BJ60"/>
    </row>
    <row r="61" spans="2:62" ht="12.75" customHeight="1" x14ac:dyDescent="0.25">
      <c r="BF61" s="40"/>
      <c r="BJ61"/>
    </row>
    <row r="62" spans="2:62" ht="12.75" customHeight="1" x14ac:dyDescent="0.25">
      <c r="BF62" s="40"/>
      <c r="BJ62"/>
    </row>
    <row r="63" spans="2:62" ht="12.75" customHeight="1" x14ac:dyDescent="0.25">
      <c r="BF63" s="40"/>
      <c r="BJ63"/>
    </row>
    <row r="64" spans="2:62" ht="12.75" customHeight="1" x14ac:dyDescent="0.25">
      <c r="BF64" s="40"/>
      <c r="BJ64"/>
    </row>
    <row r="65" spans="58:62" ht="12.75" customHeight="1" x14ac:dyDescent="0.25">
      <c r="BF65" s="40"/>
      <c r="BJ65"/>
    </row>
    <row r="66" spans="58:62" ht="12.75" customHeight="1" x14ac:dyDescent="0.25">
      <c r="BF66" s="40"/>
      <c r="BJ66"/>
    </row>
    <row r="67" spans="58:62" ht="12.75" customHeight="1" x14ac:dyDescent="0.25">
      <c r="BF67" s="40"/>
      <c r="BJ67"/>
    </row>
    <row r="68" spans="58:62" ht="12.75" customHeight="1" x14ac:dyDescent="0.25">
      <c r="BF68" s="40"/>
      <c r="BJ68"/>
    </row>
    <row r="69" spans="58:62" ht="12.75" customHeight="1" x14ac:dyDescent="0.25">
      <c r="BF69" s="40"/>
      <c r="BJ69"/>
    </row>
    <row r="70" spans="58:62" ht="12.75" customHeight="1" x14ac:dyDescent="0.25">
      <c r="BF70" s="40"/>
      <c r="BJ70"/>
    </row>
    <row r="71" spans="58:62" ht="12.75" customHeight="1" x14ac:dyDescent="0.25">
      <c r="BF71" s="40"/>
      <c r="BJ71"/>
    </row>
    <row r="72" spans="58:62" ht="12.75" customHeight="1" x14ac:dyDescent="0.25">
      <c r="BF72" s="40"/>
      <c r="BJ72"/>
    </row>
    <row r="73" spans="58:62" ht="12.75" customHeight="1" x14ac:dyDescent="0.25">
      <c r="BF73" s="40"/>
      <c r="BJ73"/>
    </row>
    <row r="74" spans="58:62" ht="12.75" customHeight="1" x14ac:dyDescent="0.25">
      <c r="BF74" s="40"/>
      <c r="BJ74"/>
    </row>
    <row r="75" spans="58:62" ht="12.75" customHeight="1" x14ac:dyDescent="0.25">
      <c r="BF75" s="40"/>
      <c r="BJ75"/>
    </row>
    <row r="76" spans="58:62" ht="12.75" customHeight="1" x14ac:dyDescent="0.25">
      <c r="BF76" s="40"/>
      <c r="BJ76"/>
    </row>
    <row r="77" spans="58:62" ht="12.75" customHeight="1" x14ac:dyDescent="0.25">
      <c r="BF77" s="40"/>
      <c r="BJ77"/>
    </row>
    <row r="78" spans="58:62" ht="12.75" customHeight="1" x14ac:dyDescent="0.25">
      <c r="BF78" s="40"/>
      <c r="BJ78"/>
    </row>
    <row r="79" spans="58:62" ht="12.75" customHeight="1" x14ac:dyDescent="0.25">
      <c r="BF79" s="40"/>
      <c r="BJ79"/>
    </row>
    <row r="80" spans="58:62" ht="12.75" customHeight="1" x14ac:dyDescent="0.25">
      <c r="BF80" s="40"/>
      <c r="BJ80"/>
    </row>
    <row r="81" spans="58:62" ht="12.75" customHeight="1" x14ac:dyDescent="0.25">
      <c r="BF81" s="40"/>
      <c r="BJ81"/>
    </row>
    <row r="82" spans="58:62" ht="12.75" customHeight="1" x14ac:dyDescent="0.25">
      <c r="BF82" s="40"/>
    </row>
    <row r="83" spans="58:62" ht="12.75" customHeight="1" x14ac:dyDescent="0.25">
      <c r="BF83" s="40"/>
    </row>
    <row r="84" spans="58:62" ht="12.75" customHeight="1" x14ac:dyDescent="0.25">
      <c r="BF84" s="40"/>
    </row>
    <row r="85" spans="58:62" ht="12.75" customHeight="1" x14ac:dyDescent="0.25">
      <c r="BF85" s="40"/>
    </row>
    <row r="86" spans="58:62" ht="12.75" customHeight="1" x14ac:dyDescent="0.25">
      <c r="BF86" s="40"/>
    </row>
    <row r="87" spans="58:62" ht="12.75" customHeight="1" x14ac:dyDescent="0.25">
      <c r="BF87" s="40"/>
    </row>
    <row r="88" spans="58:62" ht="12.75" customHeight="1" x14ac:dyDescent="0.25">
      <c r="BF88" s="40"/>
    </row>
    <row r="89" spans="58:62" ht="12.75" customHeight="1" x14ac:dyDescent="0.25">
      <c r="BF89" s="40"/>
    </row>
    <row r="90" spans="58:62" ht="12.75" customHeight="1" x14ac:dyDescent="0.25">
      <c r="BF90" s="40"/>
    </row>
    <row r="91" spans="58:62" ht="12.75" customHeight="1" x14ac:dyDescent="0.25">
      <c r="BF91" s="40"/>
    </row>
    <row r="92" spans="58:62" ht="12.75" customHeight="1" x14ac:dyDescent="0.25">
      <c r="BF92" s="40"/>
    </row>
    <row r="93" spans="58:62" ht="12.75" customHeight="1" x14ac:dyDescent="0.25">
      <c r="BF93" s="40"/>
    </row>
    <row r="94" spans="58:62" ht="12.75" customHeight="1" x14ac:dyDescent="0.25">
      <c r="BF94" s="40"/>
    </row>
    <row r="95" spans="58:62" ht="12.75" customHeight="1" x14ac:dyDescent="0.25">
      <c r="BF95" s="40"/>
    </row>
    <row r="96" spans="58:62" ht="12.75" customHeight="1" x14ac:dyDescent="0.25">
      <c r="BF96" s="40"/>
    </row>
    <row r="97" spans="58:58" ht="12.75" customHeight="1" x14ac:dyDescent="0.25">
      <c r="BF97" s="40"/>
    </row>
    <row r="98" spans="58:58" ht="12.75" customHeight="1" x14ac:dyDescent="0.25">
      <c r="BF98" s="40"/>
    </row>
    <row r="99" spans="58:58" ht="12.75" customHeight="1" x14ac:dyDescent="0.25">
      <c r="BF99" s="40"/>
    </row>
    <row r="100" spans="58:58" ht="12.75" customHeight="1" x14ac:dyDescent="0.25">
      <c r="BF100" s="40"/>
    </row>
    <row r="101" spans="58:58" ht="12.75" customHeight="1" x14ac:dyDescent="0.25">
      <c r="BF101" s="40"/>
    </row>
    <row r="102" spans="58:58" ht="12.75" customHeight="1" x14ac:dyDescent="0.25">
      <c r="BF102" s="40"/>
    </row>
    <row r="103" spans="58:58" ht="12.75" customHeight="1" x14ac:dyDescent="0.25">
      <c r="BF103" s="40"/>
    </row>
    <row r="104" spans="58:58" ht="12.75" customHeight="1" x14ac:dyDescent="0.25">
      <c r="BF104" s="40"/>
    </row>
    <row r="105" spans="58:58" ht="12.75" customHeight="1" x14ac:dyDescent="0.25">
      <c r="BF105" s="40"/>
    </row>
    <row r="106" spans="58:58" ht="12.75" customHeight="1" x14ac:dyDescent="0.25">
      <c r="BF106" s="40"/>
    </row>
    <row r="107" spans="58:58" ht="12.75" customHeight="1" x14ac:dyDescent="0.25">
      <c r="BF107" s="40"/>
    </row>
    <row r="108" spans="58:58" ht="12.75" customHeight="1" x14ac:dyDescent="0.25">
      <c r="BF108" s="40"/>
    </row>
    <row r="109" spans="58:58" ht="12.75" customHeight="1" x14ac:dyDescent="0.25">
      <c r="BF109" s="40"/>
    </row>
    <row r="110" spans="58:58" ht="12.75" customHeight="1" x14ac:dyDescent="0.25">
      <c r="BF110" s="40"/>
    </row>
    <row r="111" spans="58:58" ht="12.75" customHeight="1" x14ac:dyDescent="0.25">
      <c r="BF111" s="40"/>
    </row>
    <row r="112" spans="58:58" ht="12.75" customHeight="1" x14ac:dyDescent="0.25">
      <c r="BF112" s="40"/>
    </row>
    <row r="113" spans="58:58" ht="12.75" customHeight="1" x14ac:dyDescent="0.25">
      <c r="BF113" s="40"/>
    </row>
    <row r="114" spans="58:58" ht="12.75" customHeight="1" x14ac:dyDescent="0.25">
      <c r="BF114" s="40"/>
    </row>
    <row r="115" spans="58:58" ht="12.75" customHeight="1" x14ac:dyDescent="0.25">
      <c r="BF115" s="40"/>
    </row>
    <row r="116" spans="58:58" ht="12.75" customHeight="1" x14ac:dyDescent="0.25">
      <c r="BF116" s="40"/>
    </row>
    <row r="117" spans="58:58" ht="12.75" customHeight="1" x14ac:dyDescent="0.25">
      <c r="BF117" s="40"/>
    </row>
    <row r="118" spans="58:58" ht="12.75" customHeight="1" x14ac:dyDescent="0.25">
      <c r="BF118" s="40"/>
    </row>
    <row r="119" spans="58:58" ht="12.75" customHeight="1" x14ac:dyDescent="0.25">
      <c r="BF119" s="40"/>
    </row>
    <row r="120" spans="58:58" ht="12.75" customHeight="1" x14ac:dyDescent="0.25">
      <c r="BF120" s="40"/>
    </row>
    <row r="121" spans="58:58" ht="12.75" customHeight="1" x14ac:dyDescent="0.25">
      <c r="BF121" s="40"/>
    </row>
    <row r="122" spans="58:58" ht="12.75" customHeight="1" x14ac:dyDescent="0.25">
      <c r="BF122" s="40"/>
    </row>
    <row r="123" spans="58:58" ht="12.75" customHeight="1" x14ac:dyDescent="0.25">
      <c r="BF123" s="40"/>
    </row>
    <row r="124" spans="58:58" ht="12.75" customHeight="1" x14ac:dyDescent="0.25">
      <c r="BF124" s="40"/>
    </row>
    <row r="125" spans="58:58" ht="12.75" customHeight="1" x14ac:dyDescent="0.25">
      <c r="BF125" s="40"/>
    </row>
    <row r="126" spans="58:58" ht="12.75" customHeight="1" x14ac:dyDescent="0.25">
      <c r="BF126" s="40"/>
    </row>
    <row r="127" spans="58:58" ht="12.75" customHeight="1" x14ac:dyDescent="0.25">
      <c r="BF127" s="40"/>
    </row>
    <row r="128" spans="58:58" ht="12.75" customHeight="1" x14ac:dyDescent="0.25">
      <c r="BF128" s="40"/>
    </row>
    <row r="129" spans="58:58" ht="12.75" customHeight="1" x14ac:dyDescent="0.25">
      <c r="BF129" s="40"/>
    </row>
    <row r="130" spans="58:58" ht="12.75" customHeight="1" x14ac:dyDescent="0.25">
      <c r="BF130" s="40"/>
    </row>
    <row r="131" spans="58:58" ht="12.75" customHeight="1" x14ac:dyDescent="0.25">
      <c r="BF131" s="40"/>
    </row>
    <row r="132" spans="58:58" ht="12.75" customHeight="1" x14ac:dyDescent="0.25">
      <c r="BF132" s="40"/>
    </row>
    <row r="133" spans="58:58" ht="12.75" customHeight="1" x14ac:dyDescent="0.25">
      <c r="BF133" s="40"/>
    </row>
    <row r="134" spans="58:58" ht="12.75" customHeight="1" x14ac:dyDescent="0.25">
      <c r="BF134" s="40"/>
    </row>
    <row r="135" spans="58:58" ht="12.75" customHeight="1" x14ac:dyDescent="0.25">
      <c r="BF135" s="40"/>
    </row>
    <row r="136" spans="58:58" ht="12.75" customHeight="1" x14ac:dyDescent="0.25">
      <c r="BF136" s="40"/>
    </row>
    <row r="137" spans="58:58" ht="12.75" customHeight="1" x14ac:dyDescent="0.25">
      <c r="BF137" s="40"/>
    </row>
    <row r="138" spans="58:58" ht="12.75" customHeight="1" x14ac:dyDescent="0.25">
      <c r="BF138" s="40"/>
    </row>
    <row r="139" spans="58:58" ht="12.75" customHeight="1" x14ac:dyDescent="0.25">
      <c r="BF139" s="40"/>
    </row>
    <row r="140" spans="58:58" ht="12.75" customHeight="1" x14ac:dyDescent="0.25">
      <c r="BF140" s="40"/>
    </row>
    <row r="141" spans="58:58" ht="12.75" customHeight="1" x14ac:dyDescent="0.25">
      <c r="BF141" s="40"/>
    </row>
    <row r="142" spans="58:58" ht="12.75" customHeight="1" x14ac:dyDescent="0.25">
      <c r="BF142" s="40"/>
    </row>
    <row r="143" spans="58:58" ht="12.75" customHeight="1" x14ac:dyDescent="0.25">
      <c r="BF143" s="40"/>
    </row>
    <row r="144" spans="58:58" ht="12.75" customHeight="1" x14ac:dyDescent="0.25">
      <c r="BF144" s="40"/>
    </row>
    <row r="145" spans="58:58" ht="12.75" customHeight="1" x14ac:dyDescent="0.25">
      <c r="BF145" s="40"/>
    </row>
    <row r="146" spans="58:58" ht="12.75" customHeight="1" x14ac:dyDescent="0.25">
      <c r="BF146" s="40"/>
    </row>
    <row r="147" spans="58:58" ht="12.75" customHeight="1" x14ac:dyDescent="0.25">
      <c r="BF147" s="40"/>
    </row>
    <row r="148" spans="58:58" ht="12.75" customHeight="1" x14ac:dyDescent="0.25">
      <c r="BF148" s="40"/>
    </row>
    <row r="149" spans="58:58" ht="12.75" customHeight="1" x14ac:dyDescent="0.25">
      <c r="BF149" s="40"/>
    </row>
    <row r="150" spans="58:58" ht="12.75" customHeight="1" x14ac:dyDescent="0.25">
      <c r="BF150" s="40"/>
    </row>
    <row r="151" spans="58:58" ht="12.75" customHeight="1" x14ac:dyDescent="0.25">
      <c r="BF151" s="40"/>
    </row>
    <row r="152" spans="58:58" ht="12.75" customHeight="1" x14ac:dyDescent="0.25">
      <c r="BF152" s="40"/>
    </row>
    <row r="153" spans="58:58" ht="12.75" customHeight="1" x14ac:dyDescent="0.25">
      <c r="BF153" s="40"/>
    </row>
    <row r="154" spans="58:58" ht="12.75" customHeight="1" x14ac:dyDescent="0.25">
      <c r="BF154" s="40"/>
    </row>
    <row r="155" spans="58:58" ht="12.75" customHeight="1" x14ac:dyDescent="0.25">
      <c r="BF155" s="40"/>
    </row>
    <row r="156" spans="58:58" ht="12.75" customHeight="1" x14ac:dyDescent="0.25">
      <c r="BF156" s="40"/>
    </row>
    <row r="157" spans="58:58" ht="12.75" customHeight="1" x14ac:dyDescent="0.25">
      <c r="BF157" s="40"/>
    </row>
    <row r="158" spans="58:58" ht="12.75" customHeight="1" x14ac:dyDescent="0.25">
      <c r="BF158" s="40"/>
    </row>
    <row r="159" spans="58:58" ht="12.75" customHeight="1" x14ac:dyDescent="0.25">
      <c r="BF159" s="40"/>
    </row>
    <row r="160" spans="58:58" ht="12.75" customHeight="1" x14ac:dyDescent="0.25">
      <c r="BF160" s="40"/>
    </row>
    <row r="161" spans="58:58" ht="12.75" customHeight="1" x14ac:dyDescent="0.25">
      <c r="BF161" s="40"/>
    </row>
    <row r="162" spans="58:58" ht="12.75" customHeight="1" x14ac:dyDescent="0.25">
      <c r="BF162" s="40"/>
    </row>
    <row r="163" spans="58:58" ht="12.75" customHeight="1" x14ac:dyDescent="0.25">
      <c r="BF163" s="40"/>
    </row>
    <row r="164" spans="58:58" ht="12.75" customHeight="1" x14ac:dyDescent="0.25">
      <c r="BF164" s="40"/>
    </row>
    <row r="165" spans="58:58" ht="12.75" customHeight="1" x14ac:dyDescent="0.25">
      <c r="BF165" s="40"/>
    </row>
    <row r="166" spans="58:58" ht="12.75" customHeight="1" x14ac:dyDescent="0.25">
      <c r="BF166" s="40"/>
    </row>
    <row r="167" spans="58:58" ht="12.75" customHeight="1" x14ac:dyDescent="0.25">
      <c r="BF167" s="40"/>
    </row>
    <row r="168" spans="58:58" ht="12.75" customHeight="1" x14ac:dyDescent="0.25">
      <c r="BF168" s="40"/>
    </row>
    <row r="169" spans="58:58" ht="12.75" customHeight="1" x14ac:dyDescent="0.25">
      <c r="BF169" s="40"/>
    </row>
    <row r="170" spans="58:58" ht="12.75" customHeight="1" x14ac:dyDescent="0.25">
      <c r="BF170" s="40"/>
    </row>
    <row r="171" spans="58:58" ht="12.75" customHeight="1" x14ac:dyDescent="0.25">
      <c r="BF171" s="40"/>
    </row>
    <row r="172" spans="58:58" ht="12.75" customHeight="1" x14ac:dyDescent="0.25">
      <c r="BF172" s="40"/>
    </row>
    <row r="173" spans="58:58" ht="12.75" customHeight="1" x14ac:dyDescent="0.25">
      <c r="BF173" s="40"/>
    </row>
    <row r="174" spans="58:58" ht="12.75" customHeight="1" x14ac:dyDescent="0.25">
      <c r="BF174" s="40"/>
    </row>
    <row r="175" spans="58:58" ht="12.75" customHeight="1" x14ac:dyDescent="0.25">
      <c r="BF175" s="40"/>
    </row>
    <row r="176" spans="58:58" ht="12.75" customHeight="1" x14ac:dyDescent="0.25">
      <c r="BF176" s="40"/>
    </row>
    <row r="177" spans="58:58" ht="12.75" customHeight="1" x14ac:dyDescent="0.25">
      <c r="BF177" s="40"/>
    </row>
    <row r="178" spans="58:58" ht="12.75" customHeight="1" x14ac:dyDescent="0.25">
      <c r="BF178" s="40"/>
    </row>
    <row r="179" spans="58:58" ht="12.75" customHeight="1" x14ac:dyDescent="0.25">
      <c r="BF179" s="40"/>
    </row>
    <row r="180" spans="58:58" ht="12.75" customHeight="1" x14ac:dyDescent="0.25">
      <c r="BF180" s="40"/>
    </row>
    <row r="181" spans="58:58" ht="12.75" customHeight="1" x14ac:dyDescent="0.25">
      <c r="BF181" s="40"/>
    </row>
    <row r="182" spans="58:58" ht="12.75" customHeight="1" x14ac:dyDescent="0.25">
      <c r="BF182" s="40"/>
    </row>
    <row r="183" spans="58:58" ht="12.75" customHeight="1" x14ac:dyDescent="0.25">
      <c r="BF183" s="40"/>
    </row>
    <row r="184" spans="58:58" ht="12.75" customHeight="1" x14ac:dyDescent="0.25">
      <c r="BF184" s="40"/>
    </row>
    <row r="185" spans="58:58" ht="12.75" customHeight="1" x14ac:dyDescent="0.25">
      <c r="BF185" s="40"/>
    </row>
    <row r="186" spans="58:58" ht="12.75" customHeight="1" x14ac:dyDescent="0.25">
      <c r="BF186" s="40"/>
    </row>
    <row r="187" spans="58:58" ht="12.75" customHeight="1" x14ac:dyDescent="0.25">
      <c r="BF187" s="40"/>
    </row>
    <row r="188" spans="58:58" ht="12.75" customHeight="1" x14ac:dyDescent="0.25">
      <c r="BF188" s="40"/>
    </row>
    <row r="189" spans="58:58" ht="12.75" customHeight="1" x14ac:dyDescent="0.25">
      <c r="BF189" s="40"/>
    </row>
    <row r="190" spans="58:58" ht="12.75" customHeight="1" x14ac:dyDescent="0.25">
      <c r="BF190" s="40"/>
    </row>
    <row r="191" spans="58:58" ht="12.75" customHeight="1" x14ac:dyDescent="0.25">
      <c r="BF191" s="40"/>
    </row>
    <row r="192" spans="58:58" ht="12.75" customHeight="1" x14ac:dyDescent="0.25">
      <c r="BF192" s="40"/>
    </row>
    <row r="193" spans="58:58" ht="12.75" customHeight="1" x14ac:dyDescent="0.25">
      <c r="BF193" s="40"/>
    </row>
    <row r="194" spans="58:58" ht="12.75" customHeight="1" x14ac:dyDescent="0.25">
      <c r="BF194" s="40"/>
    </row>
    <row r="195" spans="58:58" ht="12.75" customHeight="1" x14ac:dyDescent="0.25">
      <c r="BF195" s="40"/>
    </row>
    <row r="196" spans="58:58" ht="12.75" customHeight="1" x14ac:dyDescent="0.25">
      <c r="BF196" s="40"/>
    </row>
    <row r="197" spans="58:58" ht="12.75" customHeight="1" x14ac:dyDescent="0.25">
      <c r="BF197" s="40"/>
    </row>
    <row r="198" spans="58:58" ht="12.75" customHeight="1" x14ac:dyDescent="0.25">
      <c r="BF198" s="40"/>
    </row>
    <row r="199" spans="58:58" ht="12.75" customHeight="1" x14ac:dyDescent="0.25">
      <c r="BF199" s="40"/>
    </row>
    <row r="200" spans="58:58" ht="12.75" customHeight="1" x14ac:dyDescent="0.25">
      <c r="BF200" s="40"/>
    </row>
    <row r="201" spans="58:58" ht="12.75" customHeight="1" x14ac:dyDescent="0.25">
      <c r="BF201" s="40"/>
    </row>
    <row r="202" spans="58:58" ht="12.75" customHeight="1" x14ac:dyDescent="0.25">
      <c r="BF202" s="40"/>
    </row>
    <row r="203" spans="58:58" ht="12.75" customHeight="1" x14ac:dyDescent="0.25">
      <c r="BF203" s="40"/>
    </row>
    <row r="204" spans="58:58" ht="12.75" customHeight="1" x14ac:dyDescent="0.25">
      <c r="BF204" s="40"/>
    </row>
    <row r="205" spans="58:58" ht="12.75" customHeight="1" x14ac:dyDescent="0.25">
      <c r="BF205" s="40"/>
    </row>
    <row r="206" spans="58:58" ht="12.75" customHeight="1" x14ac:dyDescent="0.25">
      <c r="BF206" s="40"/>
    </row>
    <row r="207" spans="58:58" ht="12.75" customHeight="1" x14ac:dyDescent="0.25">
      <c r="BF207" s="40"/>
    </row>
    <row r="208" spans="58:58" ht="12.75" customHeight="1" x14ac:dyDescent="0.25">
      <c r="BF208" s="40"/>
    </row>
    <row r="209" spans="58:58" ht="12.75" customHeight="1" x14ac:dyDescent="0.25">
      <c r="BF209" s="40"/>
    </row>
    <row r="210" spans="58:58" ht="12.75" customHeight="1" x14ac:dyDescent="0.25">
      <c r="BF210" s="41"/>
    </row>
    <row r="211" spans="58:58" ht="12.75" customHeight="1" x14ac:dyDescent="0.25">
      <c r="BF211" s="40"/>
    </row>
    <row r="212" spans="58:58" ht="12.75" customHeight="1" x14ac:dyDescent="0.25">
      <c r="BF212" s="42"/>
    </row>
    <row r="213" spans="58:58" ht="12.75" customHeight="1" x14ac:dyDescent="0.25">
      <c r="BF213" s="42"/>
    </row>
    <row r="214" spans="58:58" ht="12.75" customHeight="1" x14ac:dyDescent="0.25">
      <c r="BF214" s="40"/>
    </row>
    <row r="215" spans="58:58" ht="12.75" customHeight="1" x14ac:dyDescent="0.25">
      <c r="BF215" s="42"/>
    </row>
    <row r="216" spans="58:58" ht="12.75" customHeight="1" x14ac:dyDescent="0.25">
      <c r="BF216" s="40"/>
    </row>
    <row r="217" spans="58:58" ht="12.75" customHeight="1" x14ac:dyDescent="0.25">
      <c r="BF217" s="42"/>
    </row>
    <row r="218" spans="58:58" ht="12.75" customHeight="1" x14ac:dyDescent="0.25">
      <c r="BF218" s="40"/>
    </row>
    <row r="219" spans="58:58" ht="12.75" customHeight="1" x14ac:dyDescent="0.25">
      <c r="BF219" s="42"/>
    </row>
    <row r="220" spans="58:58" ht="12.75" customHeight="1" x14ac:dyDescent="0.25">
      <c r="BF220" s="40"/>
    </row>
    <row r="221" spans="58:58" ht="12.75" customHeight="1" x14ac:dyDescent="0.25">
      <c r="BF221" s="40"/>
    </row>
    <row r="222" spans="58:58" ht="12.75" customHeight="1" x14ac:dyDescent="0.25">
      <c r="BF222" s="42"/>
    </row>
    <row r="223" spans="58:58" ht="12.75" customHeight="1" x14ac:dyDescent="0.25">
      <c r="BF223" s="40"/>
    </row>
    <row r="224" spans="58:58" ht="12.75" customHeight="1" x14ac:dyDescent="0.25">
      <c r="BF224" s="40"/>
    </row>
    <row r="225" spans="58:58" ht="12.75" customHeight="1" x14ac:dyDescent="0.25">
      <c r="BF225" s="40"/>
    </row>
    <row r="226" spans="58:58" ht="12.75" customHeight="1" x14ac:dyDescent="0.25">
      <c r="BF226" s="42"/>
    </row>
    <row r="227" spans="58:58" ht="12.75" customHeight="1" x14ac:dyDescent="0.25">
      <c r="BF227" s="40"/>
    </row>
    <row r="228" spans="58:58" ht="12.75" customHeight="1" x14ac:dyDescent="0.25">
      <c r="BF228" s="40"/>
    </row>
    <row r="229" spans="58:58" ht="12.75" customHeight="1" x14ac:dyDescent="0.25">
      <c r="BF229" s="40"/>
    </row>
    <row r="230" spans="58:58" ht="12.75" customHeight="1" x14ac:dyDescent="0.25">
      <c r="BF230" s="42"/>
    </row>
    <row r="231" spans="58:58" ht="12.75" customHeight="1" x14ac:dyDescent="0.25">
      <c r="BF231" s="40"/>
    </row>
    <row r="232" spans="58:58" ht="12.75" customHeight="1" x14ac:dyDescent="0.25">
      <c r="BF232" s="40"/>
    </row>
    <row r="233" spans="58:58" ht="12.75" customHeight="1" x14ac:dyDescent="0.25">
      <c r="BF233" s="40"/>
    </row>
    <row r="234" spans="58:58" ht="12.75" customHeight="1" x14ac:dyDescent="0.25">
      <c r="BF234" s="40"/>
    </row>
    <row r="235" spans="58:58" ht="12.75" customHeight="1" x14ac:dyDescent="0.25">
      <c r="BF235" s="42"/>
    </row>
    <row r="236" spans="58:58" ht="12.75" customHeight="1" x14ac:dyDescent="0.25">
      <c r="BF236" s="40"/>
    </row>
    <row r="237" spans="58:58" ht="12.75" customHeight="1" x14ac:dyDescent="0.25">
      <c r="BF237" s="40"/>
    </row>
    <row r="238" spans="58:58" ht="12.75" customHeight="1" x14ac:dyDescent="0.25">
      <c r="BF238" s="40"/>
    </row>
    <row r="239" spans="58:58" ht="12.75" customHeight="1" x14ac:dyDescent="0.25">
      <c r="BF239" s="40"/>
    </row>
    <row r="240" spans="58:58" ht="12.75" customHeight="1" x14ac:dyDescent="0.25">
      <c r="BF240" s="40"/>
    </row>
    <row r="241" spans="58:58" ht="12.75" customHeight="1" x14ac:dyDescent="0.25">
      <c r="BF241" s="42"/>
    </row>
    <row r="242" spans="58:58" ht="12.75" customHeight="1" x14ac:dyDescent="0.25">
      <c r="BF242" s="40"/>
    </row>
    <row r="243" spans="58:58" ht="12.75" customHeight="1" x14ac:dyDescent="0.25">
      <c r="BF243" s="40"/>
    </row>
    <row r="244" spans="58:58" ht="12.75" customHeight="1" x14ac:dyDescent="0.25">
      <c r="BF244" s="40"/>
    </row>
    <row r="245" spans="58:58" ht="12.75" customHeight="1" x14ac:dyDescent="0.25">
      <c r="BF245" s="42"/>
    </row>
    <row r="246" spans="58:58" ht="12.75" customHeight="1" x14ac:dyDescent="0.25">
      <c r="BF246" s="40"/>
    </row>
    <row r="247" spans="58:58" ht="12.75" customHeight="1" x14ac:dyDescent="0.25">
      <c r="BF247" s="40"/>
    </row>
    <row r="248" spans="58:58" ht="12.75" customHeight="1" x14ac:dyDescent="0.25">
      <c r="BF248" s="40"/>
    </row>
  </sheetData>
  <mergeCells count="26">
    <mergeCell ref="BY8:BZ8"/>
    <mergeCell ref="BJ8:BK8"/>
    <mergeCell ref="BM8:BN8"/>
    <mergeCell ref="BP8:BQ8"/>
    <mergeCell ref="BS8:BT8"/>
    <mergeCell ref="AX8:AY8"/>
    <mergeCell ref="BA8:BB8"/>
    <mergeCell ref="BD8:BE8"/>
    <mergeCell ref="BG8:BH8"/>
    <mergeCell ref="BV8:BW8"/>
    <mergeCell ref="T8:U8"/>
    <mergeCell ref="W8:X8"/>
    <mergeCell ref="CB8:CC8"/>
    <mergeCell ref="AR8:AS8"/>
    <mergeCell ref="E8:F8"/>
    <mergeCell ref="AO8:AP8"/>
    <mergeCell ref="H8:I8"/>
    <mergeCell ref="K8:L8"/>
    <mergeCell ref="N8:O8"/>
    <mergeCell ref="Q8:R8"/>
    <mergeCell ref="Z8:AA8"/>
    <mergeCell ref="AC8:AD8"/>
    <mergeCell ref="AF8:AG8"/>
    <mergeCell ref="AI8:AJ8"/>
    <mergeCell ref="AL8:AM8"/>
    <mergeCell ref="AU8:AV8"/>
  </mergeCells>
  <pageMargins left="0.7" right="0.7" top="0.75" bottom="0.75" header="0.3" footer="0.3"/>
  <pageSetup orientation="portrait" blackAndWhite="1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ABC9-C17A-4688-BF80-65E592A58666}">
  <sheetPr>
    <tabColor theme="4"/>
  </sheetPr>
  <dimension ref="B2:F22"/>
  <sheetViews>
    <sheetView workbookViewId="0">
      <selection activeCell="B7" sqref="B7"/>
    </sheetView>
  </sheetViews>
  <sheetFormatPr defaultRowHeight="12.5" x14ac:dyDescent="0.25"/>
  <sheetData>
    <row r="2" spans="2:6" ht="14.5" x14ac:dyDescent="0.35">
      <c r="B2" s="49" t="s">
        <v>250</v>
      </c>
      <c r="F2" s="47"/>
    </row>
    <row r="3" spans="2:6" ht="14.5" x14ac:dyDescent="0.35">
      <c r="B3" s="49" t="s">
        <v>145</v>
      </c>
    </row>
    <row r="4" spans="2:6" ht="14.5" x14ac:dyDescent="0.35">
      <c r="B4" s="49" t="s">
        <v>152</v>
      </c>
    </row>
    <row r="5" spans="2:6" ht="14.5" x14ac:dyDescent="0.35">
      <c r="B5" s="49" t="s">
        <v>251</v>
      </c>
    </row>
    <row r="6" spans="2:6" ht="14.5" x14ac:dyDescent="0.35">
      <c r="B6" s="49" t="s">
        <v>148</v>
      </c>
    </row>
    <row r="7" spans="2:6" ht="14.5" x14ac:dyDescent="0.35">
      <c r="B7" s="49" t="s">
        <v>175</v>
      </c>
    </row>
    <row r="8" spans="2:6" ht="14.5" x14ac:dyDescent="0.35">
      <c r="B8" s="49" t="s">
        <v>163</v>
      </c>
    </row>
    <row r="9" spans="2:6" ht="14.5" x14ac:dyDescent="0.35">
      <c r="B9" s="49" t="s">
        <v>116</v>
      </c>
    </row>
    <row r="10" spans="2:6" ht="14.5" x14ac:dyDescent="0.35">
      <c r="B10" s="49" t="s">
        <v>100</v>
      </c>
    </row>
    <row r="11" spans="2:6" ht="14.5" x14ac:dyDescent="0.35">
      <c r="B11" s="49" t="s">
        <v>252</v>
      </c>
    </row>
    <row r="12" spans="2:6" ht="14.5" x14ac:dyDescent="0.35">
      <c r="B12" s="49" t="s">
        <v>253</v>
      </c>
    </row>
    <row r="13" spans="2:6" ht="14.5" x14ac:dyDescent="0.35">
      <c r="B13" s="49" t="s">
        <v>125</v>
      </c>
    </row>
    <row r="14" spans="2:6" ht="14.5" x14ac:dyDescent="0.35">
      <c r="B14" s="49" t="s">
        <v>138</v>
      </c>
    </row>
    <row r="15" spans="2:6" ht="14.5" x14ac:dyDescent="0.35">
      <c r="B15" s="49" t="s">
        <v>134</v>
      </c>
    </row>
    <row r="16" spans="2:6" ht="14.5" x14ac:dyDescent="0.35">
      <c r="B16" s="49" t="s">
        <v>254</v>
      </c>
    </row>
    <row r="17" spans="2:2" ht="14.5" x14ac:dyDescent="0.35">
      <c r="B17" s="49" t="s">
        <v>161</v>
      </c>
    </row>
    <row r="18" spans="2:2" ht="14.5" x14ac:dyDescent="0.35">
      <c r="B18" s="49" t="s">
        <v>255</v>
      </c>
    </row>
    <row r="19" spans="2:2" ht="14.5" x14ac:dyDescent="0.35">
      <c r="B19" s="49" t="s">
        <v>173</v>
      </c>
    </row>
    <row r="20" spans="2:2" ht="14.5" x14ac:dyDescent="0.35">
      <c r="B20" s="49" t="s">
        <v>256</v>
      </c>
    </row>
    <row r="21" spans="2:2" ht="14.5" x14ac:dyDescent="0.35">
      <c r="B21" s="49" t="s">
        <v>257</v>
      </c>
    </row>
    <row r="22" spans="2:2" ht="14.5" x14ac:dyDescent="0.35">
      <c r="B22" s="49" t="s">
        <v>82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AZS6SFW4AK2Z-1321766168-242</_dlc_DocId>
    <_dlc_DocIdUrl xmlns="de691e59-5010-4ecb-9782-7a5fcd7f2ee7">
      <Url>https://cms.ginniemae.gov/data_and_reports/reporting/_layouts/15/DocIdRedir.aspx?ID=AZS6SFW4AK2Z-1321766168-242</Url>
      <Description>AZS6SFW4AK2Z-1321766168-242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FC5074D-460B-4E15-9242-43280718DC14}"/>
</file>

<file path=customXml/itemProps2.xml><?xml version="1.0" encoding="utf-8"?>
<ds:datastoreItem xmlns:ds="http://schemas.openxmlformats.org/officeDocument/2006/customXml" ds:itemID="{CE4F4229-F1AF-4356-A40B-F2B0CB190780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df3de6-2c12-4bb7-8147-abf59427e194"/>
    <ds:schemaRef ds:uri="69fb3cda-731b-4ba9-a343-64f4efd976f4"/>
  </ds:schemaRefs>
</ds:datastoreItem>
</file>

<file path=customXml/itemProps3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2021-192 (NOM)</vt:lpstr>
      <vt:lpstr>Issuance Summary April</vt:lpstr>
      <vt:lpstr>Issuance Summary Rules</vt:lpstr>
      <vt:lpstr>List of Sponsors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Beitler</dc:creator>
  <cp:keywords/>
  <dc:description/>
  <cp:lastModifiedBy>Jordan Beitler (US)</cp:lastModifiedBy>
  <cp:revision/>
  <dcterms:created xsi:type="dcterms:W3CDTF">2024-05-16T15:30:08Z</dcterms:created>
  <dcterms:modified xsi:type="dcterms:W3CDTF">2026-04-27T21:46:19Z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62013352-b65d-4889-b5dc-2a6831c0f047</vt:lpwstr>
  </property>
  <property fmtid="{D5CDD505-2E9C-101B-9397-08002B2CF9AE}" pid="4" name="MediaServiceImageTags">
    <vt:lpwstr/>
  </property>
</Properties>
</file>