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8CF548A7-C349-4B31-AEA7-6402575F54BD}" xr6:coauthVersionLast="47" xr6:coauthVersionMax="47" xr10:uidLastSave="{00000000-0000-0000-0000-000000000000}"/>
  <bookViews>
    <workbookView xWindow="-80" yWindow="-80" windowWidth="22720" windowHeight="14480" xr2:uid="{00000000-000D-0000-FFFF-FFFF00000000}"/>
  </bookViews>
  <sheets>
    <sheet name="Issuance Summary August" sheetId="17" r:id="rId1"/>
    <sheet name="Issuance Summary April" sheetId="16" state="hidden" r:id="rId2"/>
    <sheet name="2021-192 (NOM)" sheetId="15" state="hidden" r:id="rId3"/>
  </sheets>
  <definedNames>
    <definedName name="_xlnm.Print_Area" localSheetId="0">'Issuance Summary August'!$A$1:$M$199</definedName>
  </definedName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8" i="17" l="1"/>
  <c r="L198" i="17"/>
  <c r="M156" i="17" l="1"/>
  <c r="M111" i="17"/>
  <c r="M197" i="17" l="1"/>
  <c r="L197" i="17"/>
  <c r="L110" i="17" l="1"/>
  <c r="M153" i="17" l="1"/>
  <c r="L153" i="17"/>
  <c r="L191" i="17" l="1"/>
  <c r="M191" i="17"/>
  <c r="M177" i="17"/>
  <c r="L177" i="17"/>
  <c r="M175" i="17"/>
  <c r="L175" i="17"/>
  <c r="M173" i="17"/>
  <c r="M164" i="17"/>
  <c r="L164" i="17"/>
  <c r="M160" i="17"/>
  <c r="L160" i="17"/>
  <c r="M85" i="17"/>
  <c r="L173" i="17"/>
  <c r="E177" i="17"/>
  <c r="B177" i="17"/>
  <c r="E191" i="17"/>
  <c r="E197" i="17"/>
  <c r="B197" i="17"/>
  <c r="L166" i="17" l="1"/>
  <c r="M166" i="17" l="1"/>
  <c r="M144" i="17"/>
  <c r="L144" i="17"/>
  <c r="M136" i="17"/>
  <c r="L136" i="17"/>
  <c r="L85" i="17"/>
  <c r="L61" i="17"/>
  <c r="M42" i="17"/>
  <c r="L42" i="17"/>
  <c r="M52" i="17"/>
  <c r="M96" i="17" l="1"/>
  <c r="M110" i="17"/>
  <c r="M112" i="17"/>
  <c r="M158" i="17"/>
  <c r="L112" i="17"/>
  <c r="M78" i="17" l="1"/>
  <c r="L78" i="17"/>
  <c r="L96" i="17" l="1"/>
  <c r="B191" i="17"/>
  <c r="B164" i="17" l="1"/>
  <c r="B173" i="17" l="1"/>
  <c r="E173" i="17"/>
  <c r="C7" i="17" s="1"/>
  <c r="L158" i="17"/>
  <c r="L52" i="17"/>
  <c r="E175" i="17"/>
  <c r="B175" i="17"/>
  <c r="E166" i="17"/>
  <c r="B166" i="17"/>
  <c r="M61" i="17"/>
  <c r="E42" i="17" l="1"/>
  <c r="E52" i="17"/>
  <c r="E61" i="17"/>
  <c r="E78" i="17"/>
  <c r="E85" i="17"/>
  <c r="E96" i="17"/>
  <c r="E110" i="17"/>
  <c r="E112" i="17"/>
  <c r="E136" i="17"/>
  <c r="E144" i="17"/>
  <c r="E153" i="17"/>
  <c r="E158" i="17"/>
  <c r="E160" i="17"/>
  <c r="E164" i="17"/>
  <c r="B112" i="17"/>
  <c r="C8" i="17" l="1"/>
  <c r="C9" i="17"/>
  <c r="B42" i="17"/>
  <c r="B158" i="17"/>
  <c r="B160" i="17"/>
  <c r="B153" i="17"/>
  <c r="B144" i="17"/>
  <c r="B136" i="17"/>
  <c r="B110" i="17"/>
  <c r="B96" i="17"/>
  <c r="B85" i="17"/>
  <c r="B78" i="17"/>
  <c r="B61" i="17"/>
  <c r="B52" i="17"/>
  <c r="C10" i="17" l="1"/>
  <c r="E8" i="17"/>
  <c r="D9" i="17"/>
  <c r="D7" i="17"/>
  <c r="E9" i="17"/>
  <c r="D8" i="17"/>
  <c r="E7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<sst xmlns="http://schemas.openxmlformats.org/spreadsheetml/2006/main" count="1823" uniqueCount="286">
  <si>
    <r>
      <rPr>
        <b/>
        <sz val="18"/>
        <color rgb="FF4472C4"/>
        <rFont val="Arial"/>
      </rPr>
      <t>August 2025 Ginnie Mae REMIC Issuance Summary</t>
    </r>
    <r>
      <rPr>
        <b/>
        <vertAlign val="superscript"/>
        <sz val="18"/>
        <color rgb="FF4472C4"/>
        <rFont val="Arial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</si>
  <si>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</si>
  <si>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</si>
  <si>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</si>
  <si>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</si>
  <si>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</si>
  <si>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</si>
  <si>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</si>
  <si>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</si>
  <si>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</si>
  <si>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</si>
  <si>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</si>
  <si>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</si>
  <si>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</si>
  <si>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</si>
  <si>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</si>
  <si>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</si>
  <si>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</si>
  <si>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</si>
  <si>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</si>
  <si>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2025-131</t>
  </si>
  <si>
    <t>J.P. Morgan Securities LLC</t>
  </si>
  <si>
    <t>U.S. Bank National Association</t>
  </si>
  <si>
    <t>G2</t>
  </si>
  <si>
    <t>FIX/FLT/INV/IO/Z</t>
  </si>
  <si>
    <t>PT/SEQ</t>
  </si>
  <si>
    <t>FLT/FIX/INV/IO</t>
  </si>
  <si>
    <t>PT/SEQ/AD</t>
  </si>
  <si>
    <t>FLT/FIX/INV/IO/Z</t>
  </si>
  <si>
    <t>FIX/Z</t>
  </si>
  <si>
    <t> </t>
  </si>
  <si>
    <t>2025-132</t>
  </si>
  <si>
    <t>Wells Fargo Bank, N.A.</t>
  </si>
  <si>
    <t>SEQ/AD</t>
  </si>
  <si>
    <t>PT</t>
  </si>
  <si>
    <t>FLT/INV/IO</t>
  </si>
  <si>
    <t>FLT/INV</t>
  </si>
  <si>
    <t>2025-133</t>
  </si>
  <si>
    <t>Morgan Stanley &amp; Co. LLC</t>
  </si>
  <si>
    <t>SEQ/PT/AD</t>
  </si>
  <si>
    <t>FIX/FLT/Z/INV/IO</t>
  </si>
  <si>
    <t>FLT/T/PO/INV/IO</t>
  </si>
  <si>
    <t>SC/G2</t>
  </si>
  <si>
    <t>N/A</t>
  </si>
  <si>
    <t>NTL/SC/PT</t>
  </si>
  <si>
    <t>PAC I/PAC II/PAC III/AD/SUP</t>
  </si>
  <si>
    <t>FIX/IO/Z</t>
  </si>
  <si>
    <t>2025-134</t>
  </si>
  <si>
    <t>Goldman Sachs &amp; Co. LLC</t>
  </si>
  <si>
    <t>SEQ/PT/PAC/SUP</t>
  </si>
  <si>
    <t>FIX/FLT/INV/IO</t>
  </si>
  <si>
    <t>SEQ/PACI/PACII/AD/PT/SUP</t>
  </si>
  <si>
    <t>SEQ/SUP/PAC/AD/PT</t>
  </si>
  <si>
    <t>FIX/IO/Z/FLT/INV/IO</t>
  </si>
  <si>
    <t>PAC/PT/SUP</t>
  </si>
  <si>
    <t>INV/IO/FLT/T</t>
  </si>
  <si>
    <t>FLT/FIX/Z/INV/IO</t>
  </si>
  <si>
    <t>FLT/INV/IO/FIX/Z</t>
  </si>
  <si>
    <t>SEQ/PT</t>
  </si>
  <si>
    <t>G1/G2</t>
  </si>
  <si>
    <t>20/30</t>
  </si>
  <si>
    <t>FIX</t>
  </si>
  <si>
    <t>2025-135</t>
  </si>
  <si>
    <t>Barclays Capital Inc.</t>
  </si>
  <si>
    <t>FLT/INV/IO/PO</t>
  </si>
  <si>
    <t>SC/NTL/PT</t>
  </si>
  <si>
    <t>INV/IO</t>
  </si>
  <si>
    <t>2025-136</t>
  </si>
  <si>
    <t>Citigroup Global Markets Inc.</t>
  </si>
  <si>
    <t>INV/IO/FIX/FLT/T</t>
  </si>
  <si>
    <t>FLT/INV/IO/T</t>
  </si>
  <si>
    <t>PAC/AD/SUP</t>
  </si>
  <si>
    <t>INV/IO/FLT</t>
  </si>
  <si>
    <t>PAC I/PAC II/PT/SUP</t>
  </si>
  <si>
    <t>FLT/FIX/DLY/INV/IO</t>
  </si>
  <si>
    <t>SC/PAC/SUP</t>
  </si>
  <si>
    <t>FIX/IO</t>
  </si>
  <si>
    <t>SC/PT/SUP/PAC I/PAC II</t>
  </si>
  <si>
    <t>SC/SEQ</t>
  </si>
  <si>
    <t>2025-137</t>
  </si>
  <si>
    <t>BofA Securities, Inc.</t>
  </si>
  <si>
    <t>PT/SEQ/PAC I/PAC II/SUP/AD</t>
  </si>
  <si>
    <t>FIX/FLT/INV/IO/T</t>
  </si>
  <si>
    <t>PT/TAC/SUP/AD</t>
  </si>
  <si>
    <t>FLT/INV/IO/Z</t>
  </si>
  <si>
    <t>SC/PT</t>
  </si>
  <si>
    <t>SEQ</t>
  </si>
  <si>
    <t>2025-138</t>
  </si>
  <si>
    <t>Santander US Capital Markets LLC</t>
  </si>
  <si>
    <t>G1</t>
  </si>
  <si>
    <t>FIX/WAC/IO/DLY</t>
  </si>
  <si>
    <t>2025-139</t>
  </si>
  <si>
    <t>BMO Capital Markets Corp.</t>
  </si>
  <si>
    <t>SEQ/AD/PT</t>
  </si>
  <si>
    <t>2025-140</t>
  </si>
  <si>
    <t>Mizuho Securities USA LLC</t>
  </si>
  <si>
    <t>PT/PAC I/PAC II/SUP</t>
  </si>
  <si>
    <t>FIX/FLT/INV/IO/PO</t>
  </si>
  <si>
    <t>SC/PAC/AD/SUP</t>
  </si>
  <si>
    <t>2025-141</t>
  </si>
  <si>
    <t>FIX/Z/WAC/IO/DLY</t>
  </si>
  <si>
    <t>2025-142</t>
  </si>
  <si>
    <t>WAC/IO/DLY</t>
  </si>
  <si>
    <t>2025-143</t>
  </si>
  <si>
    <t>Nomura Securities International, Inc.</t>
  </si>
  <si>
    <t>2025-144</t>
  </si>
  <si>
    <t>2025-145</t>
  </si>
  <si>
    <t>2025-146</t>
  </si>
  <si>
    <t>2025-147</t>
  </si>
  <si>
    <t>2025-148</t>
  </si>
  <si>
    <t>2025-H17</t>
  </si>
  <si>
    <t>HPT</t>
  </si>
  <si>
    <t>HWAC/IO/DLY/FLT/HZ</t>
  </si>
  <si>
    <t>NTL(SC/HPT)</t>
  </si>
  <si>
    <t>HWAC/IO/DLY</t>
  </si>
  <si>
    <t>FLT/HWAC/HZ/IO/DLY</t>
  </si>
  <si>
    <t>2025-H18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</si>
  <si>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</si>
  <si>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</si>
  <si>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</si>
  <si>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</si>
  <si>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</si>
  <si>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</si>
  <si>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</si>
  <si>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</si>
  <si>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</si>
  <si>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</si>
  <si>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</si>
  <si>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</si>
  <si>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</si>
  <si>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</si>
  <si>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</si>
  <si>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</si>
  <si>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</si>
  <si>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</si>
  <si>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</si>
  <si>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</si>
  <si>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</si>
  <si>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</si>
  <si>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</si>
  <si>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</si>
  <si>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</si>
  <si>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</si>
  <si>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</si>
  <si>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</si>
  <si>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</si>
  <si>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</si>
  <si>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</si>
  <si>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</si>
  <si>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</si>
  <si>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</si>
  <si>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</si>
  <si>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</si>
  <si>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</si>
  <si>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</si>
  <si>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</si>
  <si>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</si>
  <si>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</si>
  <si>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</si>
  <si>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</si>
  <si>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</si>
  <si>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</si>
  <si>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</si>
  <si>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</si>
  <si>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</si>
  <si>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</si>
  <si>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</si>
  <si>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</si>
  <si>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</si>
  <si>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</si>
  <si>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</si>
  <si>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</si>
  <si>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</si>
  <si>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</si>
  <si>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</si>
  <si>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</si>
  <si>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BNP Paribas Securities Corp.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</si>
  <si>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</si>
  <si>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</si>
  <si>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</si>
  <si>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</si>
  <si>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</si>
  <si>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</si>
  <si>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</si>
  <si>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</si>
  <si>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</si>
  <si>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</si>
  <si>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</si>
  <si>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</si>
  <si>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</si>
  <si>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</si>
  <si>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</si>
  <si>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</si>
  <si>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</si>
  <si>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</si>
  <si>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</si>
  <si>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</si>
  <si>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</si>
  <si>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</si>
  <si>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</si>
  <si>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>PNC Capital Markets LLC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</si>
  <si>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</si>
  <si>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</si>
  <si>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</si>
  <si>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</si>
  <si>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</si>
  <si>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</si>
  <si>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</si>
  <si>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</si>
  <si>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</si>
  <si>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</si>
  <si>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</si>
  <si>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</si>
  <si>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</si>
  <si>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</si>
  <si>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</si>
  <si>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</si>
  <si>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</si>
  <si>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</si>
  <si>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</si>
  <si>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</si>
  <si>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</si>
  <si>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</si>
  <si>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</si>
  <si>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</si>
  <si>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</si>
  <si>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</si>
  <si>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</si>
  <si>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</si>
  <si>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</si>
  <si>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</si>
  <si>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</si>
  <si>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</si>
  <si>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</si>
  <si>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</si>
  <si>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</si>
  <si>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</si>
  <si>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</si>
  <si>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</si>
  <si>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</si>
  <si>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</si>
  <si>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</si>
  <si>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</si>
  <si>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</si>
  <si>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</si>
  <si>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</si>
  <si>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</si>
  <si>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</si>
  <si>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</si>
  <si>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</si>
  <si>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</si>
  <si>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</si>
  <si>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</si>
  <si>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</si>
  <si>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</si>
  <si>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</si>
  <si>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</si>
  <si>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</si>
  <si>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</si>
  <si>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</si>
  <si>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</si>
  <si>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</si>
  <si>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</si>
  <si>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</si>
  <si>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</si>
  <si>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</si>
  <si>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</si>
  <si>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</si>
  <si>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</si>
  <si>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</si>
  <si>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HWAC/HZ/DLY</t>
  </si>
  <si>
    <t>PAC/SUP</t>
  </si>
  <si>
    <t>FIX/FLT/INV/IO/DLY</t>
  </si>
  <si>
    <t>SC/SEQ/AD</t>
  </si>
  <si>
    <t>WAC/DLY</t>
  </si>
  <si>
    <t>SC/G1</t>
  </si>
  <si>
    <t>PT/PAC/SEQ/SUP/AD</t>
  </si>
  <si>
    <t>PT/PAC/AD/SUP</t>
  </si>
  <si>
    <t>FLT/PO/INV/IO</t>
  </si>
  <si>
    <t>SUP/PAC I/PAC II/PT</t>
  </si>
  <si>
    <t>SEQ/AD/SUP/PAC I/PAC II/PT</t>
  </si>
  <si>
    <t>FIX/T/INV/IO</t>
  </si>
  <si>
    <t>FIX/FLT/INV/IO/Z/T</t>
  </si>
  <si>
    <t>FLT/DLY/INV</t>
  </si>
  <si>
    <t>PT/SEQ/AD/PAC/PAC I/PAC II/SUP</t>
  </si>
  <si>
    <t>PT/SEQ/AD/PAC/SUP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</si>
</sst>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  <numFmt numFmtId="168" formatCode="0.00000"/>
  </numFmts>
  <fonts count="2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8"/>
      <color rgb="FF4472C4"/>
      <name val="Arial"/>
    </font>
    <font>
      <b/>
      <vertAlign val="superscript"/>
      <sz val="18"/>
      <color rgb="FF4472C4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3" fontId="10" fillId="0" borderId="3" xfId="0" applyNumberFormat="1" applyFont="1" applyBorder="1"/>
    <xf numFmtId="0" fontId="10" fillId="0" borderId="0" xfId="0" applyFont="1" applyAlignment="1">
      <alignment horizontal="left"/>
    </xf>
    <xf numFmtId="168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7" fontId="21" fillId="0" borderId="0" xfId="0" applyNumberFormat="1" applyFont="1"/>
    <xf numFmtId="49" fontId="10" fillId="0" borderId="0" xfId="0" applyNumberFormat="1" applyFont="1" applyAlignment="1">
      <alignment horizontal="center"/>
    </xf>
    <xf numFmtId="0" fontId="23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7" fontId="10" fillId="0" borderId="0" xfId="0" applyNumberFormat="1" applyFont="1" applyFill="1"/>
    <xf numFmtId="0" fontId="10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/>
    <xf numFmtId="0" fontId="0" fillId="0" borderId="0" xfId="0" applyFill="1"/>
    <xf numFmtId="1" fontId="10" fillId="0" borderId="3" xfId="0" applyNumberFormat="1" applyFont="1" applyFill="1" applyBorder="1" applyAlignment="1">
      <alignment horizontal="center"/>
    </xf>
    <xf numFmtId="167" fontId="10" fillId="0" borderId="3" xfId="0" applyNumberFormat="1" applyFont="1" applyFill="1" applyBorder="1"/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23"/>
  <sheetViews>
    <sheetView tabSelected="1" view="pageBreakPreview" zoomScale="60" zoomScaleNormal="90" workbookViewId="0">
      <selection activeCell="E9" sqref="E9"/>
    </sheetView>
  </sheetViews>
  <sheetFormatPr defaultRowHeight="12.5" x14ac:dyDescent="0.25"/>
  <cols>
    <col min="2" max="2" width="28.81640625" customWidth="1"/>
    <col min="3" max="3" width="34" bestFit="1" customWidth="1"/>
    <col min="4" max="4" width="31.26953125" customWidth="1"/>
    <col min="5" max="5" width="27.26953125" customWidth="1"/>
    <col min="6" max="6" width="9.81640625" style="2" bestFit="1" customWidth="1"/>
    <col min="7" max="7" width="12.453125" style="2" customWidth="1"/>
    <col min="8" max="8" width="16" style="57" customWidth="1"/>
    <col min="9" max="9" width="9.1796875" style="2" bestFit="1" customWidth="1"/>
    <col min="10" max="10" width="28.45312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2" t="s">
        <v>0</v>
      </c>
      <c r="C1" s="83"/>
      <c r="D1" s="83"/>
      <c r="E1" s="83"/>
      <c r="F1" s="83"/>
      <c r="G1" s="83"/>
      <c r="H1" s="83"/>
      <c r="I1" s="8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COUNTIF(E17:E197,"Single Family")/2</f>
        <v>11</v>
      </c>
      <c r="D7" s="64">
        <f>SUMIFS(L$17:L$197, $B$17:$B$197, "*Total", $E$17:$E$197,"Single Family")</f>
        <v>22264808427</v>
      </c>
      <c r="E7" s="64">
        <f>SUMIFS(M$17:M$197, $B$17:$B$197, "*Total", $E$17:$E$197,"Single Family")</f>
        <v>18077112858.139999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COUNTIF(E17:E197,"Multifamily")/2</f>
        <v>7</v>
      </c>
      <c r="D8" s="64">
        <f>SUMIFS(L$17:L$197, $B$17:$B$197, "*Total", $E$17:$E$197,"Multifamily")</f>
        <v>1495505075</v>
      </c>
      <c r="E8" s="64">
        <f>SUMIFS(M$17:M$197, $B$17:$B$197, "*Total", $E$17:$E$197,"Multifamily")</f>
        <v>1607056239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COUNTIF(E17:E197,"Reverse REMIC")/2</f>
        <v>2</v>
      </c>
      <c r="D9" s="64">
        <f>SUMIFS(L$17:L$197, $B$17:$B$197, "*Total", $E$17:$E$197,"Reverse REMIC")</f>
        <v>439470033</v>
      </c>
      <c r="E9" s="64">
        <f>SUMIFS(M$17:M$197, $B$17:$B$197, "*Total", $E$17:$E$197,"Reverse REMIC")</f>
        <v>523289177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20</v>
      </c>
      <c r="D10" s="44">
        <f>SUM(D7:D9)</f>
        <v>24199783535</v>
      </c>
      <c r="E10" s="44">
        <f>SUM(E7:E9)</f>
        <v>20207458274.139999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77" t="s">
        <v>6</v>
      </c>
      <c r="F17" s="96">
        <v>1</v>
      </c>
      <c r="G17" s="96" t="s">
        <v>23</v>
      </c>
      <c r="H17" s="97">
        <v>6</v>
      </c>
      <c r="I17" s="98">
        <v>30</v>
      </c>
      <c r="J17" s="96" t="s">
        <v>34</v>
      </c>
      <c r="K17" s="96" t="s">
        <v>35</v>
      </c>
      <c r="L17" s="102">
        <v>2000000000</v>
      </c>
      <c r="M17" s="102">
        <v>2000000000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77"/>
      <c r="F18" s="96">
        <v>2</v>
      </c>
      <c r="G18" s="96" t="s">
        <v>23</v>
      </c>
      <c r="H18" s="97">
        <v>6</v>
      </c>
      <c r="I18" s="98">
        <v>30</v>
      </c>
      <c r="J18" s="96" t="s">
        <v>34</v>
      </c>
      <c r="K18" s="96" t="s">
        <v>35</v>
      </c>
      <c r="L18" s="102">
        <v>693000000</v>
      </c>
      <c r="M18" s="102">
        <v>693000000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77"/>
      <c r="F19" s="96">
        <v>3</v>
      </c>
      <c r="G19" s="96" t="s">
        <v>23</v>
      </c>
      <c r="H19" s="97">
        <v>6</v>
      </c>
      <c r="I19" s="98">
        <v>30</v>
      </c>
      <c r="J19" s="96" t="s">
        <v>34</v>
      </c>
      <c r="K19" s="96" t="s">
        <v>35</v>
      </c>
      <c r="L19" s="102">
        <v>307000000</v>
      </c>
      <c r="M19" s="102">
        <v>307000000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77"/>
      <c r="F20" s="96">
        <v>4</v>
      </c>
      <c r="G20" s="96" t="s">
        <v>23</v>
      </c>
      <c r="H20" s="97">
        <v>6</v>
      </c>
      <c r="I20" s="98">
        <v>30</v>
      </c>
      <c r="J20" s="96" t="s">
        <v>34</v>
      </c>
      <c r="K20" s="96" t="s">
        <v>35</v>
      </c>
      <c r="L20" s="102">
        <v>1000000000</v>
      </c>
      <c r="M20" s="102">
        <v>1000000000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77"/>
      <c r="F21" s="96">
        <v>5</v>
      </c>
      <c r="G21" s="96" t="s">
        <v>42</v>
      </c>
      <c r="H21" s="97" t="s">
        <v>43</v>
      </c>
      <c r="I21" s="97" t="s">
        <v>43</v>
      </c>
      <c r="J21" s="96" t="s">
        <v>85</v>
      </c>
      <c r="K21" s="96" t="s">
        <v>29</v>
      </c>
      <c r="L21" s="102">
        <v>16485208</v>
      </c>
      <c r="M21" s="102">
        <v>0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77"/>
      <c r="F22" s="96">
        <v>6</v>
      </c>
      <c r="G22" s="96" t="s">
        <v>59</v>
      </c>
      <c r="H22" s="97">
        <v>4.5</v>
      </c>
      <c r="I22" s="98">
        <v>30</v>
      </c>
      <c r="J22" s="96" t="s">
        <v>33</v>
      </c>
      <c r="K22" s="96" t="s">
        <v>29</v>
      </c>
      <c r="L22" s="102">
        <v>56042459</v>
      </c>
      <c r="M22" s="102">
        <v>0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77"/>
      <c r="F23" s="96">
        <v>7</v>
      </c>
      <c r="G23" s="96" t="s">
        <v>23</v>
      </c>
      <c r="H23" s="97">
        <v>5.5</v>
      </c>
      <c r="I23" s="98">
        <v>30</v>
      </c>
      <c r="J23" s="96" t="s">
        <v>33</v>
      </c>
      <c r="K23" s="96" t="s">
        <v>29</v>
      </c>
      <c r="L23" s="102">
        <v>17358996</v>
      </c>
      <c r="M23" s="102">
        <v>0</v>
      </c>
      <c r="N23" s="37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77"/>
      <c r="F24" s="96">
        <v>8</v>
      </c>
      <c r="G24" s="96" t="s">
        <v>23</v>
      </c>
      <c r="H24" s="97">
        <v>4.5</v>
      </c>
      <c r="I24" s="98">
        <v>40</v>
      </c>
      <c r="J24" s="96" t="s">
        <v>33</v>
      </c>
      <c r="K24" s="96" t="s">
        <v>29</v>
      </c>
      <c r="L24" s="102">
        <v>40865811</v>
      </c>
      <c r="M24" s="102">
        <v>0</v>
      </c>
      <c r="N24" s="37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77"/>
      <c r="F25" s="96">
        <v>9</v>
      </c>
      <c r="G25" s="96" t="s">
        <v>23</v>
      </c>
      <c r="H25" s="97">
        <v>6.5</v>
      </c>
      <c r="I25" s="98">
        <v>40</v>
      </c>
      <c r="J25" s="96" t="s">
        <v>27</v>
      </c>
      <c r="K25" s="96" t="s">
        <v>24</v>
      </c>
      <c r="L25" s="102">
        <v>154249583</v>
      </c>
      <c r="M25" s="102">
        <v>123399666</v>
      </c>
      <c r="N25" s="37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77"/>
      <c r="F26" s="96">
        <v>10</v>
      </c>
      <c r="G26" s="96" t="s">
        <v>23</v>
      </c>
      <c r="H26" s="97">
        <v>6.5</v>
      </c>
      <c r="I26" s="98">
        <v>30</v>
      </c>
      <c r="J26" s="96" t="s">
        <v>34</v>
      </c>
      <c r="K26" s="96" t="s">
        <v>35</v>
      </c>
      <c r="L26" s="102">
        <v>50000000</v>
      </c>
      <c r="M26" s="102">
        <v>50000000</v>
      </c>
      <c r="N26" s="37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77"/>
      <c r="F27" s="96">
        <v>11</v>
      </c>
      <c r="G27" s="96" t="s">
        <v>23</v>
      </c>
      <c r="H27" s="97">
        <v>5.5</v>
      </c>
      <c r="I27" s="98">
        <v>30</v>
      </c>
      <c r="J27" s="96" t="s">
        <v>34</v>
      </c>
      <c r="K27" s="96" t="s">
        <v>36</v>
      </c>
      <c r="L27" s="102">
        <v>199766069</v>
      </c>
      <c r="M27" s="102">
        <v>0</v>
      </c>
      <c r="N27" s="37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77"/>
      <c r="F28" s="96">
        <v>12</v>
      </c>
      <c r="G28" s="96" t="s">
        <v>42</v>
      </c>
      <c r="H28" s="97" t="s">
        <v>43</v>
      </c>
      <c r="I28" s="97" t="s">
        <v>43</v>
      </c>
      <c r="J28" s="96" t="s">
        <v>44</v>
      </c>
      <c r="K28" s="96" t="s">
        <v>76</v>
      </c>
      <c r="L28" s="102">
        <v>0</v>
      </c>
      <c r="M28" s="102">
        <v>22609740</v>
      </c>
      <c r="N28" s="37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77"/>
      <c r="F29" s="96">
        <v>13</v>
      </c>
      <c r="G29" s="96" t="s">
        <v>23</v>
      </c>
      <c r="H29" s="97">
        <v>7.5</v>
      </c>
      <c r="I29" s="98">
        <v>30</v>
      </c>
      <c r="J29" s="96" t="s">
        <v>34</v>
      </c>
      <c r="K29" s="96" t="s">
        <v>35</v>
      </c>
      <c r="L29" s="102">
        <v>187249876</v>
      </c>
      <c r="M29" s="102">
        <v>187249876</v>
      </c>
      <c r="N29" s="37"/>
      <c r="O29" s="66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77"/>
      <c r="F30" s="96">
        <v>14</v>
      </c>
      <c r="G30" s="96" t="s">
        <v>23</v>
      </c>
      <c r="H30" s="97">
        <v>6.5</v>
      </c>
      <c r="I30" s="98">
        <v>30</v>
      </c>
      <c r="J30" s="96" t="s">
        <v>34</v>
      </c>
      <c r="K30" s="96" t="s">
        <v>35</v>
      </c>
      <c r="L30" s="102">
        <v>89000000</v>
      </c>
      <c r="M30" s="102">
        <v>89000000</v>
      </c>
      <c r="N30" s="37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77"/>
      <c r="F31" s="96">
        <v>15</v>
      </c>
      <c r="G31" s="96" t="s">
        <v>23</v>
      </c>
      <c r="H31" s="97">
        <v>6.5</v>
      </c>
      <c r="I31" s="98">
        <v>30</v>
      </c>
      <c r="J31" s="96" t="s">
        <v>34</v>
      </c>
      <c r="K31" s="96" t="s">
        <v>36</v>
      </c>
      <c r="L31" s="102">
        <v>55160156</v>
      </c>
      <c r="M31" s="102">
        <v>0</v>
      </c>
      <c r="N31" s="37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77"/>
      <c r="F32" s="96">
        <v>16</v>
      </c>
      <c r="G32" s="96" t="s">
        <v>23</v>
      </c>
      <c r="H32" s="97">
        <v>7.5</v>
      </c>
      <c r="I32" s="98">
        <v>30</v>
      </c>
      <c r="J32" s="96" t="s">
        <v>34</v>
      </c>
      <c r="K32" s="96" t="s">
        <v>35</v>
      </c>
      <c r="L32" s="102">
        <v>36648403</v>
      </c>
      <c r="M32" s="102">
        <v>36648403</v>
      </c>
      <c r="N32" s="37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77"/>
      <c r="F33" s="96">
        <v>17</v>
      </c>
      <c r="G33" s="96" t="s">
        <v>23</v>
      </c>
      <c r="H33" s="97">
        <v>6.5</v>
      </c>
      <c r="I33" s="98">
        <v>30</v>
      </c>
      <c r="J33" s="96" t="s">
        <v>34</v>
      </c>
      <c r="K33" s="96" t="s">
        <v>35</v>
      </c>
      <c r="L33" s="102">
        <v>30000000</v>
      </c>
      <c r="M33" s="102">
        <v>30000000</v>
      </c>
      <c r="N33" s="37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77"/>
      <c r="F34" s="96">
        <v>18</v>
      </c>
      <c r="G34" s="96" t="s">
        <v>23</v>
      </c>
      <c r="H34" s="97">
        <v>3</v>
      </c>
      <c r="I34" s="98">
        <v>30</v>
      </c>
      <c r="J34" s="48" t="s">
        <v>33</v>
      </c>
      <c r="K34" s="96" t="s">
        <v>29</v>
      </c>
      <c r="L34" s="102">
        <v>196707311</v>
      </c>
      <c r="M34" s="102">
        <v>0</v>
      </c>
      <c r="N34" s="37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77"/>
      <c r="F35" s="96">
        <v>19</v>
      </c>
      <c r="G35" s="96" t="s">
        <v>23</v>
      </c>
      <c r="H35" s="97">
        <v>6</v>
      </c>
      <c r="I35" s="98">
        <v>30</v>
      </c>
      <c r="J35" s="96" t="s">
        <v>27</v>
      </c>
      <c r="K35" s="96" t="s">
        <v>24</v>
      </c>
      <c r="L35" s="102">
        <v>307450610</v>
      </c>
      <c r="M35" s="102">
        <v>204967073</v>
      </c>
      <c r="N35" s="37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77"/>
      <c r="F36" s="96">
        <v>20</v>
      </c>
      <c r="G36" s="96" t="s">
        <v>42</v>
      </c>
      <c r="H36" s="97" t="s">
        <v>43</v>
      </c>
      <c r="I36" s="97" t="s">
        <v>43</v>
      </c>
      <c r="J36" s="96" t="s">
        <v>85</v>
      </c>
      <c r="K36" s="96" t="s">
        <v>76</v>
      </c>
      <c r="L36" s="102">
        <v>128920607</v>
      </c>
      <c r="M36" s="102">
        <v>16775671</v>
      </c>
      <c r="N36" s="37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37"/>
      <c r="C37" s="37"/>
      <c r="D37" s="37"/>
      <c r="E37" s="77"/>
      <c r="F37" s="96">
        <v>21</v>
      </c>
      <c r="G37" s="96" t="s">
        <v>23</v>
      </c>
      <c r="H37" s="97">
        <v>3.5</v>
      </c>
      <c r="I37" s="98">
        <v>30</v>
      </c>
      <c r="J37" s="96" t="s">
        <v>33</v>
      </c>
      <c r="K37" s="96" t="s">
        <v>29</v>
      </c>
      <c r="L37" s="102">
        <v>120670849</v>
      </c>
      <c r="M37" s="102">
        <v>0</v>
      </c>
      <c r="N37" s="37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/>
      <c r="C38" s="37"/>
      <c r="D38" s="37"/>
      <c r="E38" s="77"/>
      <c r="F38" s="96">
        <v>22</v>
      </c>
      <c r="G38" s="96" t="s">
        <v>23</v>
      </c>
      <c r="H38" s="97">
        <v>5.5</v>
      </c>
      <c r="I38" s="98">
        <v>30</v>
      </c>
      <c r="J38" s="96" t="s">
        <v>34</v>
      </c>
      <c r="K38" s="96" t="s">
        <v>64</v>
      </c>
      <c r="L38" s="102">
        <v>190909091</v>
      </c>
      <c r="M38" s="102">
        <v>150000000</v>
      </c>
      <c r="N38" s="37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77"/>
      <c r="F39" s="96">
        <v>23</v>
      </c>
      <c r="G39" s="96" t="s">
        <v>23</v>
      </c>
      <c r="H39" s="97">
        <v>6</v>
      </c>
      <c r="I39" s="98">
        <v>30</v>
      </c>
      <c r="J39" s="96" t="s">
        <v>284</v>
      </c>
      <c r="K39" s="96" t="s">
        <v>282</v>
      </c>
      <c r="L39" s="102">
        <v>694087764</v>
      </c>
      <c r="M39" s="102">
        <v>353554108</v>
      </c>
      <c r="N39" s="37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77"/>
      <c r="F40" s="96">
        <v>24</v>
      </c>
      <c r="G40" s="96" t="s">
        <v>23</v>
      </c>
      <c r="H40" s="97">
        <v>6</v>
      </c>
      <c r="I40" s="98">
        <v>30</v>
      </c>
      <c r="J40" s="96" t="s">
        <v>34</v>
      </c>
      <c r="K40" s="96" t="s">
        <v>35</v>
      </c>
      <c r="L40" s="102">
        <v>100000000</v>
      </c>
      <c r="M40" s="102">
        <v>80000000</v>
      </c>
      <c r="N40" s="37"/>
      <c r="O40" s="66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77"/>
      <c r="F41" s="96">
        <v>25</v>
      </c>
      <c r="G41" s="96" t="s">
        <v>23</v>
      </c>
      <c r="H41" s="97">
        <v>6</v>
      </c>
      <c r="I41" s="98">
        <v>40</v>
      </c>
      <c r="J41" s="96" t="s">
        <v>34</v>
      </c>
      <c r="K41" s="96" t="s">
        <v>35</v>
      </c>
      <c r="L41" s="102">
        <v>25000000</v>
      </c>
      <c r="M41" s="102">
        <v>25000000</v>
      </c>
      <c r="N41" s="37"/>
      <c r="O41" s="66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46" t="str">
        <f>B17 &amp; " Total"</f>
        <v>2025-131 Total</v>
      </c>
      <c r="C42" s="46" t="s">
        <v>30</v>
      </c>
      <c r="D42" s="46" t="s">
        <v>30</v>
      </c>
      <c r="E42" s="65" t="str">
        <f>E17</f>
        <v>Single Family</v>
      </c>
      <c r="F42" s="50" t="s">
        <v>30</v>
      </c>
      <c r="G42" s="51" t="s">
        <v>30</v>
      </c>
      <c r="H42" s="55" t="s">
        <v>30</v>
      </c>
      <c r="I42" s="74" t="s">
        <v>30</v>
      </c>
      <c r="J42" s="51" t="s">
        <v>30</v>
      </c>
      <c r="K42" s="51" t="s">
        <v>30</v>
      </c>
      <c r="L42" s="60">
        <f>SUM(L17:L41)</f>
        <v>6696572793</v>
      </c>
      <c r="M42" s="60">
        <f>SUM(M17:M41)</f>
        <v>5369204537</v>
      </c>
      <c r="N42" s="37"/>
      <c r="O42" s="66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 t="s">
        <v>31</v>
      </c>
      <c r="C43" s="37" t="s">
        <v>32</v>
      </c>
      <c r="D43" s="37" t="s">
        <v>22</v>
      </c>
      <c r="E43" s="77" t="s">
        <v>6</v>
      </c>
      <c r="F43" s="48">
        <v>1</v>
      </c>
      <c r="G43" s="96" t="s">
        <v>23</v>
      </c>
      <c r="H43" s="97">
        <v>6</v>
      </c>
      <c r="I43" s="98">
        <v>30</v>
      </c>
      <c r="J43" s="96" t="s">
        <v>34</v>
      </c>
      <c r="K43" s="96" t="s">
        <v>35</v>
      </c>
      <c r="L43" s="102">
        <v>950000000</v>
      </c>
      <c r="M43" s="102">
        <v>950000000</v>
      </c>
      <c r="N43" s="66"/>
      <c r="O43" s="66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77"/>
      <c r="F44" s="48">
        <v>2</v>
      </c>
      <c r="G44" s="96" t="s">
        <v>23</v>
      </c>
      <c r="H44" s="97">
        <v>6</v>
      </c>
      <c r="I44" s="98">
        <v>30</v>
      </c>
      <c r="J44" s="96" t="s">
        <v>285</v>
      </c>
      <c r="K44" s="96" t="s">
        <v>24</v>
      </c>
      <c r="L44" s="102">
        <v>194705497</v>
      </c>
      <c r="M44" s="102">
        <v>97352748</v>
      </c>
      <c r="N44" s="66"/>
      <c r="O44" s="66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77"/>
      <c r="F45" s="48">
        <v>3</v>
      </c>
      <c r="G45" s="96" t="s">
        <v>23</v>
      </c>
      <c r="H45" s="97">
        <v>6</v>
      </c>
      <c r="I45" s="98">
        <v>30</v>
      </c>
      <c r="J45" s="96" t="s">
        <v>277</v>
      </c>
      <c r="K45" s="96" t="s">
        <v>24</v>
      </c>
      <c r="L45" s="102">
        <v>154870489</v>
      </c>
      <c r="M45" s="102">
        <v>61948195</v>
      </c>
      <c r="N45" s="66"/>
      <c r="O45" s="66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77"/>
      <c r="F46" s="48">
        <v>4</v>
      </c>
      <c r="G46" s="96" t="s">
        <v>23</v>
      </c>
      <c r="H46" s="97">
        <v>6.5</v>
      </c>
      <c r="I46" s="98">
        <v>30</v>
      </c>
      <c r="J46" s="96" t="s">
        <v>34</v>
      </c>
      <c r="K46" s="96" t="s">
        <v>35</v>
      </c>
      <c r="L46" s="102">
        <v>100000000</v>
      </c>
      <c r="M46" s="102">
        <v>100000000</v>
      </c>
      <c r="N46" s="66"/>
      <c r="O46" s="66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77"/>
      <c r="F47" s="48">
        <v>5</v>
      </c>
      <c r="G47" s="96" t="s">
        <v>42</v>
      </c>
      <c r="H47" s="97" t="s">
        <v>43</v>
      </c>
      <c r="I47" s="98" t="s">
        <v>43</v>
      </c>
      <c r="J47" s="96" t="s">
        <v>98</v>
      </c>
      <c r="K47" s="96" t="s">
        <v>29</v>
      </c>
      <c r="L47" s="102">
        <v>19669936</v>
      </c>
      <c r="M47" s="102">
        <v>0</v>
      </c>
      <c r="N47" s="66"/>
      <c r="O47" s="66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77"/>
      <c r="F48" s="48">
        <v>6</v>
      </c>
      <c r="G48" s="96" t="s">
        <v>23</v>
      </c>
      <c r="H48" s="97">
        <v>6.5</v>
      </c>
      <c r="I48" s="98">
        <v>30</v>
      </c>
      <c r="J48" s="96" t="s">
        <v>27</v>
      </c>
      <c r="K48" s="96" t="s">
        <v>24</v>
      </c>
      <c r="L48" s="102">
        <v>162833183</v>
      </c>
      <c r="M48" s="102">
        <v>97699906</v>
      </c>
      <c r="N48" s="66"/>
      <c r="O48" s="66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77"/>
      <c r="F49" s="48">
        <v>7</v>
      </c>
      <c r="G49" s="96" t="s">
        <v>23</v>
      </c>
      <c r="H49" s="97">
        <v>6</v>
      </c>
      <c r="I49" s="98">
        <v>30</v>
      </c>
      <c r="J49" s="96" t="s">
        <v>27</v>
      </c>
      <c r="K49" s="96" t="s">
        <v>24</v>
      </c>
      <c r="L49" s="102">
        <v>250000000</v>
      </c>
      <c r="M49" s="102">
        <v>150000000</v>
      </c>
      <c r="N49" s="66"/>
      <c r="O49" s="66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77"/>
      <c r="F50" s="48">
        <v>8</v>
      </c>
      <c r="G50" s="96" t="s">
        <v>23</v>
      </c>
      <c r="H50" s="97">
        <v>6.5</v>
      </c>
      <c r="I50" s="98">
        <v>30</v>
      </c>
      <c r="J50" s="96" t="s">
        <v>27</v>
      </c>
      <c r="K50" s="96" t="s">
        <v>24</v>
      </c>
      <c r="L50" s="102">
        <v>188120378</v>
      </c>
      <c r="M50" s="102">
        <v>94060188</v>
      </c>
      <c r="N50" s="66"/>
      <c r="O50" s="66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7"/>
      <c r="F51" s="48">
        <v>9</v>
      </c>
      <c r="G51" s="96" t="s">
        <v>23</v>
      </c>
      <c r="H51" s="97">
        <v>4.5</v>
      </c>
      <c r="I51" s="98">
        <v>30</v>
      </c>
      <c r="J51" s="96" t="s">
        <v>86</v>
      </c>
      <c r="K51" s="96" t="s">
        <v>61</v>
      </c>
      <c r="L51" s="102">
        <v>44387755</v>
      </c>
      <c r="M51" s="102">
        <v>0</v>
      </c>
      <c r="N51" s="66"/>
      <c r="O51" s="66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46" t="str">
        <f>B43 &amp; " Total"</f>
        <v>2025-132 Total</v>
      </c>
      <c r="C52" s="46" t="s">
        <v>30</v>
      </c>
      <c r="D52" s="46" t="s">
        <v>30</v>
      </c>
      <c r="E52" s="65" t="str">
        <f>E43</f>
        <v>Single Family</v>
      </c>
      <c r="F52" s="50" t="s">
        <v>30</v>
      </c>
      <c r="G52" s="51" t="s">
        <v>30</v>
      </c>
      <c r="H52" s="55" t="s">
        <v>30</v>
      </c>
      <c r="I52" s="74" t="s">
        <v>30</v>
      </c>
      <c r="J52" s="51" t="s">
        <v>30</v>
      </c>
      <c r="K52" s="51" t="s">
        <v>30</v>
      </c>
      <c r="L52" s="60">
        <f>SUM(L43:L51)</f>
        <v>2064587238</v>
      </c>
      <c r="M52" s="60">
        <f>SUM(M43:M51)</f>
        <v>1551061037</v>
      </c>
      <c r="N52" s="37"/>
      <c r="O52" s="66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 t="s">
        <v>37</v>
      </c>
      <c r="C53" s="37" t="s">
        <v>38</v>
      </c>
      <c r="D53" s="37" t="s">
        <v>22</v>
      </c>
      <c r="E53" s="77" t="s">
        <v>6</v>
      </c>
      <c r="F53" s="48">
        <v>1</v>
      </c>
      <c r="G53" s="48" t="s">
        <v>23</v>
      </c>
      <c r="H53" s="53">
        <v>6</v>
      </c>
      <c r="I53" s="79">
        <v>30</v>
      </c>
      <c r="J53" s="48" t="s">
        <v>39</v>
      </c>
      <c r="K53" s="48" t="s">
        <v>40</v>
      </c>
      <c r="L53" s="58">
        <v>211501870</v>
      </c>
      <c r="M53" s="58">
        <v>317252805</v>
      </c>
      <c r="N53" s="37"/>
      <c r="O53" s="66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77"/>
      <c r="F54" s="48">
        <v>2</v>
      </c>
      <c r="G54" s="48" t="s">
        <v>23</v>
      </c>
      <c r="H54" s="53">
        <v>6.5</v>
      </c>
      <c r="I54" s="79">
        <v>40</v>
      </c>
      <c r="J54" s="48" t="s">
        <v>34</v>
      </c>
      <c r="K54" s="48" t="s">
        <v>35</v>
      </c>
      <c r="L54" s="58">
        <v>81770684</v>
      </c>
      <c r="M54" s="58">
        <v>81770684</v>
      </c>
      <c r="N54" s="37"/>
      <c r="O54" s="66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77"/>
      <c r="F55" s="48">
        <v>3</v>
      </c>
      <c r="G55" s="48" t="s">
        <v>23</v>
      </c>
      <c r="H55" s="53">
        <v>6</v>
      </c>
      <c r="I55" s="79">
        <v>30</v>
      </c>
      <c r="J55" s="48" t="s">
        <v>34</v>
      </c>
      <c r="K55" s="48" t="s">
        <v>41</v>
      </c>
      <c r="L55" s="58">
        <v>151513329</v>
      </c>
      <c r="M55" s="58">
        <v>163168200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77"/>
      <c r="F56" s="48">
        <v>4</v>
      </c>
      <c r="G56" s="48" t="s">
        <v>23</v>
      </c>
      <c r="H56" s="53">
        <v>7</v>
      </c>
      <c r="I56" s="79">
        <v>40</v>
      </c>
      <c r="J56" s="48" t="s">
        <v>34</v>
      </c>
      <c r="K56" s="48" t="s">
        <v>35</v>
      </c>
      <c r="L56" s="58">
        <v>122428985</v>
      </c>
      <c r="M56" s="58">
        <v>244857970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77"/>
      <c r="F57" s="48">
        <v>5</v>
      </c>
      <c r="G57" s="48" t="s">
        <v>23</v>
      </c>
      <c r="H57" s="53">
        <v>5.5</v>
      </c>
      <c r="I57" s="79">
        <v>30</v>
      </c>
      <c r="J57" s="48" t="s">
        <v>25</v>
      </c>
      <c r="K57" s="48" t="s">
        <v>26</v>
      </c>
      <c r="L57" s="58">
        <v>150000000</v>
      </c>
      <c r="M57" s="58">
        <v>50000000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77"/>
      <c r="F58" s="48">
        <v>6</v>
      </c>
      <c r="G58" s="48" t="s">
        <v>42</v>
      </c>
      <c r="H58" s="78" t="s">
        <v>43</v>
      </c>
      <c r="I58" s="53" t="s">
        <v>43</v>
      </c>
      <c r="J58" s="48" t="s">
        <v>44</v>
      </c>
      <c r="K58" s="48" t="s">
        <v>35</v>
      </c>
      <c r="L58" s="58">
        <v>0</v>
      </c>
      <c r="M58" s="58">
        <v>29863713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77"/>
      <c r="F59" s="48">
        <v>7</v>
      </c>
      <c r="G59" s="48" t="s">
        <v>23</v>
      </c>
      <c r="H59" s="53">
        <v>6</v>
      </c>
      <c r="I59" s="79">
        <v>30</v>
      </c>
      <c r="J59" s="48" t="s">
        <v>34</v>
      </c>
      <c r="K59" s="48" t="s">
        <v>35</v>
      </c>
      <c r="L59" s="58">
        <v>100000000</v>
      </c>
      <c r="M59" s="58">
        <v>100000000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77"/>
      <c r="F60" s="48">
        <v>8</v>
      </c>
      <c r="G60" s="48" t="s">
        <v>23</v>
      </c>
      <c r="H60" s="53">
        <v>7</v>
      </c>
      <c r="I60" s="79">
        <v>30</v>
      </c>
      <c r="J60" s="48" t="s">
        <v>45</v>
      </c>
      <c r="K60" s="48" t="s">
        <v>46</v>
      </c>
      <c r="L60" s="58">
        <v>72600515</v>
      </c>
      <c r="M60" s="58">
        <v>18698857.140000001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46" t="str">
        <f>B53 &amp; " Total"</f>
        <v>2025-133 Total</v>
      </c>
      <c r="C61" s="46" t="s">
        <v>30</v>
      </c>
      <c r="D61" s="46" t="s">
        <v>30</v>
      </c>
      <c r="E61" s="65" t="str">
        <f>E53</f>
        <v>Single Family</v>
      </c>
      <c r="F61" s="50" t="s">
        <v>30</v>
      </c>
      <c r="G61" s="51" t="s">
        <v>30</v>
      </c>
      <c r="H61" s="55" t="s">
        <v>30</v>
      </c>
      <c r="I61" s="51" t="s">
        <v>30</v>
      </c>
      <c r="J61" s="51" t="s">
        <v>30</v>
      </c>
      <c r="K61" s="51" t="s">
        <v>30</v>
      </c>
      <c r="L61" s="60">
        <f>SUM(L53:L60)</f>
        <v>889815383</v>
      </c>
      <c r="M61" s="60">
        <f>SUM(M53:M60)</f>
        <v>1005612229.14</v>
      </c>
      <c r="N61" s="37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 t="s">
        <v>47</v>
      </c>
      <c r="C62" s="37" t="s">
        <v>48</v>
      </c>
      <c r="D62" s="37" t="s">
        <v>22</v>
      </c>
      <c r="E62" s="77" t="s">
        <v>6</v>
      </c>
      <c r="F62" s="48">
        <v>1</v>
      </c>
      <c r="G62" s="48" t="s">
        <v>23</v>
      </c>
      <c r="H62" s="53">
        <v>6</v>
      </c>
      <c r="I62" s="79">
        <v>30</v>
      </c>
      <c r="J62" s="48" t="s">
        <v>49</v>
      </c>
      <c r="K62" s="48" t="s">
        <v>50</v>
      </c>
      <c r="L62" s="58">
        <v>334821429</v>
      </c>
      <c r="M62" s="58">
        <v>66964285</v>
      </c>
      <c r="N62" s="66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77"/>
      <c r="F63" s="48">
        <v>2</v>
      </c>
      <c r="G63" s="48" t="s">
        <v>23</v>
      </c>
      <c r="H63" s="53">
        <v>5.5</v>
      </c>
      <c r="I63" s="79">
        <v>30</v>
      </c>
      <c r="J63" s="48" t="s">
        <v>39</v>
      </c>
      <c r="K63" s="48" t="s">
        <v>40</v>
      </c>
      <c r="L63" s="58">
        <v>225000000</v>
      </c>
      <c r="M63" s="58">
        <v>250000000</v>
      </c>
      <c r="N63" s="66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77"/>
      <c r="F64" s="48">
        <v>3</v>
      </c>
      <c r="G64" s="48" t="s">
        <v>23</v>
      </c>
      <c r="H64" s="53">
        <v>6</v>
      </c>
      <c r="I64" s="79">
        <v>30</v>
      </c>
      <c r="J64" s="48" t="s">
        <v>51</v>
      </c>
      <c r="K64" s="48" t="s">
        <v>24</v>
      </c>
      <c r="L64" s="58">
        <v>300000000</v>
      </c>
      <c r="M64" s="58">
        <v>200000000</v>
      </c>
      <c r="N64" s="66"/>
      <c r="O64" s="66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77"/>
      <c r="F65" s="48">
        <v>4</v>
      </c>
      <c r="G65" s="48" t="s">
        <v>23</v>
      </c>
      <c r="H65" s="53">
        <v>6</v>
      </c>
      <c r="I65" s="79">
        <v>30</v>
      </c>
      <c r="J65" s="48" t="s">
        <v>52</v>
      </c>
      <c r="K65" s="48" t="s">
        <v>53</v>
      </c>
      <c r="L65" s="58">
        <v>323060976</v>
      </c>
      <c r="M65" s="58">
        <v>130891056</v>
      </c>
      <c r="N65" s="66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77"/>
      <c r="F66" s="48">
        <v>5</v>
      </c>
      <c r="G66" s="48" t="s">
        <v>23</v>
      </c>
      <c r="H66" s="53">
        <v>3.5</v>
      </c>
      <c r="I66" s="79">
        <v>30</v>
      </c>
      <c r="J66" s="48" t="s">
        <v>33</v>
      </c>
      <c r="K66" s="48" t="s">
        <v>29</v>
      </c>
      <c r="L66" s="58">
        <v>163154751</v>
      </c>
      <c r="M66" s="58">
        <v>0</v>
      </c>
      <c r="N66" s="66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77"/>
      <c r="F67" s="48">
        <v>6</v>
      </c>
      <c r="G67" s="48" t="s">
        <v>23</v>
      </c>
      <c r="H67" s="53">
        <v>6.5</v>
      </c>
      <c r="I67" s="79">
        <v>30</v>
      </c>
      <c r="J67" s="48" t="s">
        <v>54</v>
      </c>
      <c r="K67" s="48" t="s">
        <v>55</v>
      </c>
      <c r="L67" s="58">
        <v>54119992</v>
      </c>
      <c r="M67" s="58">
        <v>104374270</v>
      </c>
      <c r="N67" s="66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77"/>
      <c r="F68" s="48">
        <v>7</v>
      </c>
      <c r="G68" s="48" t="s">
        <v>23</v>
      </c>
      <c r="H68" s="53">
        <v>6</v>
      </c>
      <c r="I68" s="79">
        <v>30</v>
      </c>
      <c r="J68" s="48" t="s">
        <v>33</v>
      </c>
      <c r="K68" s="48" t="s">
        <v>29</v>
      </c>
      <c r="L68" s="58">
        <v>32503715</v>
      </c>
      <c r="M68" s="58">
        <v>0</v>
      </c>
      <c r="N68" s="66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77"/>
      <c r="F69" s="48">
        <v>8</v>
      </c>
      <c r="G69" s="48" t="s">
        <v>23</v>
      </c>
      <c r="H69" s="53">
        <v>5.5</v>
      </c>
      <c r="I69" s="79">
        <v>30</v>
      </c>
      <c r="J69" s="48" t="s">
        <v>27</v>
      </c>
      <c r="K69" s="48" t="s">
        <v>56</v>
      </c>
      <c r="L69" s="58">
        <v>220000000</v>
      </c>
      <c r="M69" s="58">
        <v>110000000</v>
      </c>
      <c r="N69" s="66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77"/>
      <c r="F70" s="48">
        <v>9</v>
      </c>
      <c r="G70" s="48" t="s">
        <v>23</v>
      </c>
      <c r="H70" s="53">
        <v>7</v>
      </c>
      <c r="I70" s="79">
        <v>40</v>
      </c>
      <c r="J70" s="48" t="s">
        <v>27</v>
      </c>
      <c r="K70" s="48" t="s">
        <v>57</v>
      </c>
      <c r="L70" s="58">
        <v>100438278</v>
      </c>
      <c r="M70" s="58">
        <v>100438278</v>
      </c>
      <c r="N70" s="66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77"/>
      <c r="F71" s="48">
        <v>10</v>
      </c>
      <c r="G71" s="48" t="s">
        <v>23</v>
      </c>
      <c r="H71" s="53">
        <v>6</v>
      </c>
      <c r="I71" s="79">
        <v>30</v>
      </c>
      <c r="J71" s="48" t="s">
        <v>27</v>
      </c>
      <c r="K71" s="48" t="s">
        <v>56</v>
      </c>
      <c r="L71" s="58">
        <v>263045625</v>
      </c>
      <c r="M71" s="58">
        <v>175363750</v>
      </c>
      <c r="N71" s="66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77"/>
      <c r="F72" s="48">
        <v>11</v>
      </c>
      <c r="G72" s="48" t="s">
        <v>23</v>
      </c>
      <c r="H72" s="53">
        <v>6.5</v>
      </c>
      <c r="I72" s="79">
        <v>30</v>
      </c>
      <c r="J72" s="48" t="s">
        <v>34</v>
      </c>
      <c r="K72" s="48" t="s">
        <v>35</v>
      </c>
      <c r="L72" s="58">
        <v>181800480</v>
      </c>
      <c r="M72" s="58">
        <v>181800480</v>
      </c>
      <c r="N72" s="66"/>
      <c r="O72" s="66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77"/>
      <c r="F73" s="48">
        <v>12</v>
      </c>
      <c r="G73" s="48" t="s">
        <v>23</v>
      </c>
      <c r="H73" s="53">
        <v>6</v>
      </c>
      <c r="I73" s="79">
        <v>30</v>
      </c>
      <c r="J73" s="48" t="s">
        <v>58</v>
      </c>
      <c r="K73" s="48" t="s">
        <v>50</v>
      </c>
      <c r="L73" s="58">
        <v>49006257</v>
      </c>
      <c r="M73" s="58">
        <v>19602502</v>
      </c>
      <c r="N73" s="66"/>
      <c r="O73" s="66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77"/>
      <c r="F74" s="48">
        <v>13</v>
      </c>
      <c r="G74" s="48" t="s">
        <v>23</v>
      </c>
      <c r="H74" s="53">
        <v>4</v>
      </c>
      <c r="I74" s="79">
        <v>30</v>
      </c>
      <c r="J74" s="48" t="s">
        <v>33</v>
      </c>
      <c r="K74" s="48" t="s">
        <v>29</v>
      </c>
      <c r="L74" s="58">
        <v>37762715</v>
      </c>
      <c r="M74" s="58">
        <v>0</v>
      </c>
      <c r="N74" s="66"/>
      <c r="O74" s="66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77"/>
      <c r="F75" s="48">
        <v>14</v>
      </c>
      <c r="G75" s="48" t="s">
        <v>59</v>
      </c>
      <c r="H75" s="53">
        <v>3.5</v>
      </c>
      <c r="I75" s="81" t="s">
        <v>60</v>
      </c>
      <c r="J75" s="48" t="s">
        <v>34</v>
      </c>
      <c r="K75" s="48" t="s">
        <v>61</v>
      </c>
      <c r="L75" s="58">
        <v>41158857</v>
      </c>
      <c r="M75" s="58">
        <v>0</v>
      </c>
      <c r="N75" s="66"/>
      <c r="O75" s="66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/>
      <c r="C76" s="37"/>
      <c r="D76" s="37"/>
      <c r="E76" s="77"/>
      <c r="F76" s="48">
        <v>15</v>
      </c>
      <c r="G76" s="48" t="s">
        <v>23</v>
      </c>
      <c r="H76" s="53">
        <v>6.5</v>
      </c>
      <c r="I76" s="79">
        <v>30</v>
      </c>
      <c r="J76" s="48" t="s">
        <v>58</v>
      </c>
      <c r="K76" s="48" t="s">
        <v>50</v>
      </c>
      <c r="L76" s="58">
        <v>48162718</v>
      </c>
      <c r="M76" s="58">
        <v>36122038</v>
      </c>
      <c r="N76" s="66"/>
      <c r="O76" s="66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77"/>
      <c r="F77" s="48">
        <v>16</v>
      </c>
      <c r="G77" s="48" t="s">
        <v>23</v>
      </c>
      <c r="H77" s="53">
        <v>7</v>
      </c>
      <c r="I77" s="79">
        <v>30</v>
      </c>
      <c r="J77" s="48" t="s">
        <v>34</v>
      </c>
      <c r="K77" s="48" t="s">
        <v>35</v>
      </c>
      <c r="L77" s="58">
        <v>44925885</v>
      </c>
      <c r="M77" s="58">
        <v>44925885</v>
      </c>
      <c r="N77" s="66"/>
      <c r="O77" s="66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46" t="str">
        <f>B62 &amp; " Total"</f>
        <v>2025-134 Total</v>
      </c>
      <c r="C78" s="46" t="s">
        <v>30</v>
      </c>
      <c r="D78" s="46" t="s">
        <v>30</v>
      </c>
      <c r="E78" s="65" t="str">
        <f>E62</f>
        <v>Single Family</v>
      </c>
      <c r="F78" s="50" t="s">
        <v>30</v>
      </c>
      <c r="G78" s="51" t="s">
        <v>30</v>
      </c>
      <c r="H78" s="55" t="s">
        <v>30</v>
      </c>
      <c r="I78" s="51" t="s">
        <v>30</v>
      </c>
      <c r="J78" s="51" t="s">
        <v>30</v>
      </c>
      <c r="K78" s="51" t="s">
        <v>30</v>
      </c>
      <c r="L78" s="60">
        <f>SUM(L62:L77)</f>
        <v>2418961678</v>
      </c>
      <c r="M78" s="60">
        <f>SUM(M62:M77)</f>
        <v>1420482544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 t="s">
        <v>62</v>
      </c>
      <c r="C79" s="37" t="s">
        <v>63</v>
      </c>
      <c r="D79" s="37" t="s">
        <v>22</v>
      </c>
      <c r="E79" s="77" t="s">
        <v>6</v>
      </c>
      <c r="F79" s="48">
        <v>1</v>
      </c>
      <c r="G79" s="48" t="s">
        <v>23</v>
      </c>
      <c r="H79" s="53">
        <v>6</v>
      </c>
      <c r="I79" s="79">
        <v>30</v>
      </c>
      <c r="J79" s="48" t="s">
        <v>25</v>
      </c>
      <c r="K79" s="48" t="s">
        <v>50</v>
      </c>
      <c r="L79" s="58">
        <v>150000000</v>
      </c>
      <c r="M79" s="80">
        <v>50000000</v>
      </c>
      <c r="N79" s="37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77"/>
      <c r="F80" s="48">
        <v>2</v>
      </c>
      <c r="G80" s="48" t="s">
        <v>23</v>
      </c>
      <c r="H80" s="53">
        <v>5.5</v>
      </c>
      <c r="I80" s="79">
        <v>30</v>
      </c>
      <c r="J80" s="48" t="s">
        <v>34</v>
      </c>
      <c r="K80" s="48" t="s">
        <v>64</v>
      </c>
      <c r="L80" s="58">
        <v>264293563</v>
      </c>
      <c r="M80" s="80">
        <v>207659228</v>
      </c>
      <c r="N80" s="37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77"/>
      <c r="F81" s="48">
        <v>3</v>
      </c>
      <c r="G81" s="48" t="s">
        <v>23</v>
      </c>
      <c r="H81" s="53">
        <v>6</v>
      </c>
      <c r="I81" s="79">
        <v>30</v>
      </c>
      <c r="J81" s="48" t="s">
        <v>34</v>
      </c>
      <c r="K81" s="48" t="s">
        <v>35</v>
      </c>
      <c r="L81" s="58">
        <v>20000000</v>
      </c>
      <c r="M81" s="80">
        <v>20000000</v>
      </c>
      <c r="N81" s="37"/>
      <c r="O81" s="66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77"/>
      <c r="F82" s="48">
        <v>4</v>
      </c>
      <c r="G82" s="48" t="s">
        <v>23</v>
      </c>
      <c r="H82" s="53">
        <v>6</v>
      </c>
      <c r="I82" s="79">
        <v>30</v>
      </c>
      <c r="J82" s="48" t="s">
        <v>27</v>
      </c>
      <c r="K82" s="48" t="s">
        <v>24</v>
      </c>
      <c r="L82" s="58">
        <v>395000000</v>
      </c>
      <c r="M82" s="58">
        <v>230000000</v>
      </c>
      <c r="N82" s="37"/>
      <c r="O82" s="66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77"/>
      <c r="F83" s="48">
        <v>5</v>
      </c>
      <c r="G83" s="48" t="s">
        <v>23</v>
      </c>
      <c r="H83" s="53">
        <v>2.5</v>
      </c>
      <c r="I83" s="79">
        <v>30</v>
      </c>
      <c r="J83" s="48" t="s">
        <v>33</v>
      </c>
      <c r="K83" s="48" t="s">
        <v>29</v>
      </c>
      <c r="L83" s="58">
        <v>41714107</v>
      </c>
      <c r="M83" s="80">
        <v>0</v>
      </c>
      <c r="N83" s="37"/>
      <c r="O83" s="66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77"/>
      <c r="F84" s="48">
        <v>6</v>
      </c>
      <c r="G84" s="48" t="s">
        <v>42</v>
      </c>
      <c r="H84" s="53" t="s">
        <v>43</v>
      </c>
      <c r="I84" s="79" t="s">
        <v>43</v>
      </c>
      <c r="J84" s="48" t="s">
        <v>65</v>
      </c>
      <c r="K84" s="48" t="s">
        <v>66</v>
      </c>
      <c r="L84" s="58">
        <v>0</v>
      </c>
      <c r="M84" s="80">
        <v>133300684</v>
      </c>
      <c r="N84" s="37"/>
      <c r="O84" s="66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46" t="str">
        <f>B79 &amp; " Total"</f>
        <v>2025-135 Total</v>
      </c>
      <c r="C85" s="46" t="s">
        <v>30</v>
      </c>
      <c r="D85" s="46" t="s">
        <v>30</v>
      </c>
      <c r="E85" s="65" t="str">
        <f>E79</f>
        <v>Single Family</v>
      </c>
      <c r="F85" s="50" t="s">
        <v>30</v>
      </c>
      <c r="G85" s="51" t="s">
        <v>30</v>
      </c>
      <c r="H85" s="55" t="s">
        <v>30</v>
      </c>
      <c r="I85" s="74" t="s">
        <v>30</v>
      </c>
      <c r="J85" s="51" t="s">
        <v>30</v>
      </c>
      <c r="K85" s="51" t="s">
        <v>30</v>
      </c>
      <c r="L85" s="60">
        <f>SUM(L79:L84)</f>
        <v>871007670</v>
      </c>
      <c r="M85" s="60">
        <f>SUM(M79:M84)</f>
        <v>640959912</v>
      </c>
      <c r="N85" s="73"/>
      <c r="O85" s="66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 t="s">
        <v>67</v>
      </c>
      <c r="C86" s="37" t="s">
        <v>68</v>
      </c>
      <c r="D86" s="37" t="s">
        <v>22</v>
      </c>
      <c r="E86" s="77" t="s">
        <v>6</v>
      </c>
      <c r="F86" s="48">
        <v>1</v>
      </c>
      <c r="G86" s="48" t="s">
        <v>23</v>
      </c>
      <c r="H86" s="53">
        <v>6</v>
      </c>
      <c r="I86" s="79">
        <v>30</v>
      </c>
      <c r="J86" s="48" t="s">
        <v>58</v>
      </c>
      <c r="K86" s="48" t="s">
        <v>69</v>
      </c>
      <c r="L86" s="58">
        <v>266666666</v>
      </c>
      <c r="M86" s="58">
        <v>66916666</v>
      </c>
      <c r="N86" s="73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77"/>
      <c r="F87" s="48">
        <v>2</v>
      </c>
      <c r="G87" s="48" t="s">
        <v>23</v>
      </c>
      <c r="H87" s="53">
        <v>6.5</v>
      </c>
      <c r="I87" s="79">
        <v>30</v>
      </c>
      <c r="J87" s="48" t="s">
        <v>34</v>
      </c>
      <c r="K87" s="48" t="s">
        <v>70</v>
      </c>
      <c r="L87" s="58">
        <v>300000000</v>
      </c>
      <c r="M87" s="58">
        <v>300250000</v>
      </c>
      <c r="N87" s="66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77"/>
      <c r="F88" s="48">
        <v>3</v>
      </c>
      <c r="G88" s="48" t="s">
        <v>23</v>
      </c>
      <c r="H88" s="53">
        <v>6.5</v>
      </c>
      <c r="I88" s="79">
        <v>30</v>
      </c>
      <c r="J88" s="48" t="s">
        <v>71</v>
      </c>
      <c r="K88" s="48" t="s">
        <v>29</v>
      </c>
      <c r="L88" s="58">
        <v>24268023</v>
      </c>
      <c r="M88" s="58">
        <v>0</v>
      </c>
      <c r="N88" s="73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77"/>
      <c r="F89" s="48">
        <v>4</v>
      </c>
      <c r="G89" s="48" t="s">
        <v>23</v>
      </c>
      <c r="H89" s="53">
        <v>6</v>
      </c>
      <c r="I89" s="79">
        <v>30</v>
      </c>
      <c r="J89" s="48" t="s">
        <v>34</v>
      </c>
      <c r="K89" s="48" t="s">
        <v>35</v>
      </c>
      <c r="L89" s="58">
        <v>80000000</v>
      </c>
      <c r="M89" s="58">
        <v>80000000</v>
      </c>
      <c r="N89" s="73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77"/>
      <c r="F90" s="48">
        <v>5</v>
      </c>
      <c r="G90" s="48" t="s">
        <v>23</v>
      </c>
      <c r="H90" s="53">
        <v>7.5</v>
      </c>
      <c r="I90" s="79">
        <v>30</v>
      </c>
      <c r="J90" s="48" t="s">
        <v>34</v>
      </c>
      <c r="K90" s="48" t="s">
        <v>72</v>
      </c>
      <c r="L90" s="58">
        <v>150000000</v>
      </c>
      <c r="M90" s="58">
        <v>150000000</v>
      </c>
      <c r="N90" s="73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77"/>
      <c r="F91" s="48">
        <v>6</v>
      </c>
      <c r="G91" s="48" t="s">
        <v>23</v>
      </c>
      <c r="H91" s="53">
        <v>5.5</v>
      </c>
      <c r="I91" s="79">
        <v>30</v>
      </c>
      <c r="J91" s="48" t="s">
        <v>34</v>
      </c>
      <c r="K91" s="48" t="s">
        <v>61</v>
      </c>
      <c r="L91" s="58">
        <v>60000000</v>
      </c>
      <c r="M91" s="58">
        <v>0</v>
      </c>
      <c r="N91" s="73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37"/>
      <c r="C92" s="37"/>
      <c r="D92" s="37"/>
      <c r="E92" s="77"/>
      <c r="F92" s="48">
        <v>7</v>
      </c>
      <c r="G92" s="48" t="s">
        <v>23</v>
      </c>
      <c r="H92" s="53">
        <v>6</v>
      </c>
      <c r="I92" s="79">
        <v>30</v>
      </c>
      <c r="J92" s="48" t="s">
        <v>73</v>
      </c>
      <c r="K92" s="48" t="s">
        <v>74</v>
      </c>
      <c r="L92" s="58">
        <v>150000000</v>
      </c>
      <c r="M92" s="58">
        <v>100000000</v>
      </c>
      <c r="N92" s="73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/>
      <c r="C93" s="37"/>
      <c r="D93" s="37"/>
      <c r="E93" s="77"/>
      <c r="F93" s="48">
        <v>8</v>
      </c>
      <c r="G93" s="48" t="s">
        <v>42</v>
      </c>
      <c r="H93" s="53" t="s">
        <v>43</v>
      </c>
      <c r="I93" s="79" t="s">
        <v>43</v>
      </c>
      <c r="J93" s="48" t="s">
        <v>75</v>
      </c>
      <c r="K93" s="48" t="s">
        <v>76</v>
      </c>
      <c r="L93" s="58">
        <v>21871346</v>
      </c>
      <c r="M93" s="58">
        <v>15373729</v>
      </c>
      <c r="N93" s="73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77"/>
      <c r="F94" s="48">
        <v>9</v>
      </c>
      <c r="G94" s="48" t="s">
        <v>42</v>
      </c>
      <c r="H94" s="53" t="s">
        <v>43</v>
      </c>
      <c r="I94" s="79" t="s">
        <v>43</v>
      </c>
      <c r="J94" s="48" t="s">
        <v>77</v>
      </c>
      <c r="K94" s="48" t="s">
        <v>26</v>
      </c>
      <c r="L94" s="58">
        <v>97823032</v>
      </c>
      <c r="M94" s="58">
        <v>68787430</v>
      </c>
      <c r="N94" s="73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77"/>
      <c r="F95" s="48">
        <v>10</v>
      </c>
      <c r="G95" s="48" t="s">
        <v>42</v>
      </c>
      <c r="H95" s="53" t="s">
        <v>43</v>
      </c>
      <c r="I95" s="79" t="s">
        <v>43</v>
      </c>
      <c r="J95" s="48" t="s">
        <v>78</v>
      </c>
      <c r="K95" s="48" t="s">
        <v>76</v>
      </c>
      <c r="L95" s="58">
        <v>59378408</v>
      </c>
      <c r="M95" s="58">
        <v>4533313</v>
      </c>
      <c r="N95" s="73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46" t="str">
        <f>B86 &amp; " Total"</f>
        <v>2025-136 Total</v>
      </c>
      <c r="C96" s="46" t="s">
        <v>30</v>
      </c>
      <c r="D96" s="46" t="s">
        <v>30</v>
      </c>
      <c r="E96" s="65" t="str">
        <f>E86</f>
        <v>Single Family</v>
      </c>
      <c r="F96" s="50" t="s">
        <v>30</v>
      </c>
      <c r="G96" s="51" t="s">
        <v>30</v>
      </c>
      <c r="H96" s="55" t="s">
        <v>30</v>
      </c>
      <c r="I96" s="51" t="s">
        <v>30</v>
      </c>
      <c r="J96" s="51" t="s">
        <v>30</v>
      </c>
      <c r="K96" s="51" t="s">
        <v>30</v>
      </c>
      <c r="L96" s="60">
        <f>SUM(L86:L95)</f>
        <v>1210007475</v>
      </c>
      <c r="M96" s="60">
        <f>SUM(M86:M95)</f>
        <v>785861138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 t="s">
        <v>79</v>
      </c>
      <c r="C97" s="37" t="s">
        <v>80</v>
      </c>
      <c r="D97" s="37" t="s">
        <v>22</v>
      </c>
      <c r="E97" s="77" t="s">
        <v>6</v>
      </c>
      <c r="F97" s="48">
        <v>1</v>
      </c>
      <c r="G97" s="48" t="s">
        <v>23</v>
      </c>
      <c r="H97" s="53">
        <v>6</v>
      </c>
      <c r="I97" s="79">
        <v>30</v>
      </c>
      <c r="J97" s="48" t="s">
        <v>25</v>
      </c>
      <c r="K97" s="48" t="s">
        <v>50</v>
      </c>
      <c r="L97" s="58">
        <v>250000000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37"/>
      <c r="C98" s="37"/>
      <c r="D98" s="37"/>
      <c r="E98" s="77"/>
      <c r="F98" s="48">
        <v>2</v>
      </c>
      <c r="G98" s="48" t="s">
        <v>23</v>
      </c>
      <c r="H98" s="53">
        <v>6.5</v>
      </c>
      <c r="I98" s="79">
        <v>30</v>
      </c>
      <c r="J98" s="48" t="s">
        <v>34</v>
      </c>
      <c r="K98" s="48" t="s">
        <v>70</v>
      </c>
      <c r="L98" s="58">
        <v>200000000</v>
      </c>
      <c r="M98" s="58">
        <v>200250000</v>
      </c>
      <c r="N98" s="66"/>
      <c r="O98" s="66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/>
      <c r="C99" s="37"/>
      <c r="D99" s="37"/>
      <c r="E99" s="77"/>
      <c r="F99" s="48">
        <v>3</v>
      </c>
      <c r="G99" s="48" t="s">
        <v>23</v>
      </c>
      <c r="H99" s="53">
        <v>6.5</v>
      </c>
      <c r="I99" s="79">
        <v>30</v>
      </c>
      <c r="J99" s="48" t="s">
        <v>34</v>
      </c>
      <c r="K99" s="48" t="s">
        <v>64</v>
      </c>
      <c r="L99" s="58">
        <v>86538462</v>
      </c>
      <c r="M99" s="58">
        <v>75000000</v>
      </c>
      <c r="N99" s="66"/>
      <c r="O99" s="66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37"/>
      <c r="C100" s="37"/>
      <c r="D100" s="37"/>
      <c r="E100" s="77"/>
      <c r="F100" s="48">
        <v>4</v>
      </c>
      <c r="G100" s="48" t="s">
        <v>23</v>
      </c>
      <c r="H100" s="53">
        <v>6</v>
      </c>
      <c r="I100" s="79">
        <v>30</v>
      </c>
      <c r="J100" s="48" t="s">
        <v>81</v>
      </c>
      <c r="K100" s="48" t="s">
        <v>24</v>
      </c>
      <c r="L100" s="58">
        <v>126088336</v>
      </c>
      <c r="M100" s="58">
        <v>50435334</v>
      </c>
      <c r="N100" s="66"/>
      <c r="O100" s="66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/>
      <c r="C101" s="37"/>
      <c r="D101" s="37"/>
      <c r="E101" s="77"/>
      <c r="F101" s="48">
        <v>5</v>
      </c>
      <c r="G101" s="48" t="s">
        <v>23</v>
      </c>
      <c r="H101" s="53">
        <v>6</v>
      </c>
      <c r="I101" s="79">
        <v>30</v>
      </c>
      <c r="J101" s="48" t="s">
        <v>25</v>
      </c>
      <c r="K101" s="48" t="s">
        <v>50</v>
      </c>
      <c r="L101" s="58">
        <v>138889000</v>
      </c>
      <c r="M101" s="58">
        <v>55555600</v>
      </c>
      <c r="N101" s="66"/>
      <c r="O101" s="66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77"/>
      <c r="F102" s="48">
        <v>6</v>
      </c>
      <c r="G102" s="48" t="s">
        <v>23</v>
      </c>
      <c r="H102" s="53">
        <v>7</v>
      </c>
      <c r="I102" s="79">
        <v>40</v>
      </c>
      <c r="J102" s="48" t="s">
        <v>34</v>
      </c>
      <c r="K102" s="48" t="s">
        <v>35</v>
      </c>
      <c r="L102" s="58">
        <v>153173021</v>
      </c>
      <c r="M102" s="58">
        <v>153173021</v>
      </c>
      <c r="N102" s="66"/>
      <c r="O102" s="66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77"/>
      <c r="F103" s="48">
        <v>7</v>
      </c>
      <c r="G103" s="48" t="s">
        <v>23</v>
      </c>
      <c r="H103" s="53">
        <v>6</v>
      </c>
      <c r="I103" s="79">
        <v>30</v>
      </c>
      <c r="J103" s="48" t="s">
        <v>34</v>
      </c>
      <c r="K103" s="48" t="s">
        <v>35</v>
      </c>
      <c r="L103" s="58">
        <v>80000000</v>
      </c>
      <c r="M103" s="58">
        <v>80000000</v>
      </c>
      <c r="N103" s="66"/>
      <c r="O103" s="66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77"/>
      <c r="F104" s="48">
        <v>8</v>
      </c>
      <c r="G104" s="48" t="s">
        <v>23</v>
      </c>
      <c r="H104" s="53">
        <v>5.5</v>
      </c>
      <c r="I104" s="79">
        <v>30</v>
      </c>
      <c r="J104" s="48" t="s">
        <v>33</v>
      </c>
      <c r="K104" s="48" t="s">
        <v>29</v>
      </c>
      <c r="L104" s="58">
        <v>10050000</v>
      </c>
      <c r="M104" s="58">
        <v>0</v>
      </c>
      <c r="N104" s="66"/>
      <c r="O104" s="66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77"/>
      <c r="F105" s="48">
        <v>9</v>
      </c>
      <c r="G105" s="48" t="s">
        <v>23</v>
      </c>
      <c r="H105" s="53">
        <v>6</v>
      </c>
      <c r="I105" s="79">
        <v>30</v>
      </c>
      <c r="J105" s="48" t="s">
        <v>25</v>
      </c>
      <c r="K105" s="48" t="s">
        <v>82</v>
      </c>
      <c r="L105" s="58">
        <v>172500000</v>
      </c>
      <c r="M105" s="58">
        <v>115250000</v>
      </c>
      <c r="N105" s="66"/>
      <c r="O105" s="66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77"/>
      <c r="F106" s="48">
        <v>10</v>
      </c>
      <c r="G106" s="48" t="s">
        <v>23</v>
      </c>
      <c r="H106" s="53">
        <v>6.5</v>
      </c>
      <c r="I106" s="79">
        <v>40</v>
      </c>
      <c r="J106" s="48" t="s">
        <v>83</v>
      </c>
      <c r="K106" s="48" t="s">
        <v>84</v>
      </c>
      <c r="L106" s="58">
        <v>90840250</v>
      </c>
      <c r="M106" s="58">
        <v>90840250</v>
      </c>
      <c r="N106" s="66"/>
      <c r="O106" s="66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77"/>
      <c r="F107" s="48">
        <v>11</v>
      </c>
      <c r="G107" s="48" t="s">
        <v>42</v>
      </c>
      <c r="H107" s="53" t="s">
        <v>43</v>
      </c>
      <c r="I107" s="79" t="s">
        <v>43</v>
      </c>
      <c r="J107" s="48" t="s">
        <v>85</v>
      </c>
      <c r="K107" s="48" t="s">
        <v>61</v>
      </c>
      <c r="L107" s="58">
        <v>26567614</v>
      </c>
      <c r="M107" s="58">
        <v>0</v>
      </c>
      <c r="N107" s="66"/>
      <c r="O107" s="66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77"/>
      <c r="F108" s="48">
        <v>12</v>
      </c>
      <c r="G108" s="48" t="s">
        <v>42</v>
      </c>
      <c r="H108" s="53" t="s">
        <v>43</v>
      </c>
      <c r="I108" s="79" t="s">
        <v>43</v>
      </c>
      <c r="J108" s="48" t="s">
        <v>85</v>
      </c>
      <c r="K108" s="48" t="s">
        <v>29</v>
      </c>
      <c r="L108" s="58">
        <v>17005899</v>
      </c>
      <c r="M108" s="58">
        <v>0</v>
      </c>
      <c r="N108" s="66"/>
      <c r="O108" s="66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77"/>
      <c r="F109" s="48">
        <v>13</v>
      </c>
      <c r="G109" s="48" t="s">
        <v>23</v>
      </c>
      <c r="H109" s="53">
        <v>5.5</v>
      </c>
      <c r="I109" s="79">
        <v>30</v>
      </c>
      <c r="J109" s="48" t="s">
        <v>86</v>
      </c>
      <c r="K109" s="48" t="s">
        <v>61</v>
      </c>
      <c r="L109" s="58">
        <v>175000000</v>
      </c>
      <c r="M109" s="58">
        <v>0</v>
      </c>
      <c r="N109" s="66"/>
      <c r="O109" s="66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46" t="str">
        <f>B97 &amp; " Total"</f>
        <v>2025-137 Total</v>
      </c>
      <c r="C110" s="46" t="s">
        <v>30</v>
      </c>
      <c r="D110" s="46" t="s">
        <v>30</v>
      </c>
      <c r="E110" s="65" t="str">
        <f>E97</f>
        <v>Single Family</v>
      </c>
      <c r="F110" s="50" t="s">
        <v>30</v>
      </c>
      <c r="G110" s="51" t="s">
        <v>30</v>
      </c>
      <c r="H110" s="55" t="s">
        <v>30</v>
      </c>
      <c r="I110" s="51" t="s">
        <v>30</v>
      </c>
      <c r="J110" s="51" t="s">
        <v>30</v>
      </c>
      <c r="K110" s="51" t="s">
        <v>30</v>
      </c>
      <c r="L110" s="60">
        <f>SUM(L97:L109)</f>
        <v>1526652582</v>
      </c>
      <c r="M110" s="60">
        <f>SUM(M97:M109)</f>
        <v>870504205</v>
      </c>
      <c r="N110" s="37"/>
      <c r="O110" s="66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 t="s">
        <v>87</v>
      </c>
      <c r="C111" s="37" t="s">
        <v>88</v>
      </c>
      <c r="D111" s="37" t="s">
        <v>22</v>
      </c>
      <c r="E111" s="77" t="s">
        <v>7</v>
      </c>
      <c r="F111" s="48">
        <v>1</v>
      </c>
      <c r="G111" s="48" t="s">
        <v>89</v>
      </c>
      <c r="H111" s="53">
        <v>5.71</v>
      </c>
      <c r="I111" s="79">
        <v>40</v>
      </c>
      <c r="J111" s="48" t="s">
        <v>58</v>
      </c>
      <c r="K111" s="48" t="s">
        <v>90</v>
      </c>
      <c r="L111" s="58">
        <v>126796418</v>
      </c>
      <c r="M111" s="58">
        <f>73184000+23436000+106796418</f>
        <v>203416418</v>
      </c>
      <c r="N111" s="58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46" t="str">
        <f>B111 &amp; " Total"</f>
        <v>2025-138 Total</v>
      </c>
      <c r="C112" s="46" t="s">
        <v>30</v>
      </c>
      <c r="D112" s="46" t="s">
        <v>30</v>
      </c>
      <c r="E112" s="65" t="str">
        <f>E111</f>
        <v>Multifamily</v>
      </c>
      <c r="F112" s="50" t="s">
        <v>30</v>
      </c>
      <c r="G112" s="51" t="s">
        <v>30</v>
      </c>
      <c r="H112" s="68" t="s">
        <v>30</v>
      </c>
      <c r="I112" s="74" t="s">
        <v>30</v>
      </c>
      <c r="J112" s="51" t="s">
        <v>30</v>
      </c>
      <c r="K112" s="51" t="s">
        <v>30</v>
      </c>
      <c r="L112" s="60">
        <f>SUM(L111:L111)</f>
        <v>126796418</v>
      </c>
      <c r="M112" s="60">
        <f>SUM(M111:M111)</f>
        <v>203416418</v>
      </c>
      <c r="N112" s="66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 t="s">
        <v>91</v>
      </c>
      <c r="C113" s="37" t="s">
        <v>92</v>
      </c>
      <c r="D113" s="37" t="s">
        <v>22</v>
      </c>
      <c r="E113" s="77" t="s">
        <v>6</v>
      </c>
      <c r="F113" s="48">
        <v>1</v>
      </c>
      <c r="G113" s="103" t="s">
        <v>23</v>
      </c>
      <c r="H113" s="104">
        <v>5.5</v>
      </c>
      <c r="I113" s="98">
        <v>30</v>
      </c>
      <c r="J113" s="96" t="s">
        <v>25</v>
      </c>
      <c r="K113" s="96" t="s">
        <v>97</v>
      </c>
      <c r="L113" s="102">
        <v>250000000</v>
      </c>
      <c r="M113" s="102">
        <v>150000000</v>
      </c>
      <c r="N113" s="66"/>
      <c r="O113" s="73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77"/>
      <c r="F114" s="48">
        <v>2</v>
      </c>
      <c r="G114" s="103" t="s">
        <v>23</v>
      </c>
      <c r="H114" s="104">
        <v>7</v>
      </c>
      <c r="I114" s="98">
        <v>40</v>
      </c>
      <c r="J114" s="96" t="s">
        <v>34</v>
      </c>
      <c r="K114" s="96" t="s">
        <v>35</v>
      </c>
      <c r="L114" s="102">
        <v>270000000</v>
      </c>
      <c r="M114" s="102">
        <v>810000000</v>
      </c>
      <c r="N114" s="66"/>
      <c r="O114" s="73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77"/>
      <c r="F115" s="48">
        <v>3</v>
      </c>
      <c r="G115" s="103" t="s">
        <v>23</v>
      </c>
      <c r="H115" s="104">
        <v>6</v>
      </c>
      <c r="I115" s="98">
        <v>30</v>
      </c>
      <c r="J115" s="96" t="s">
        <v>25</v>
      </c>
      <c r="K115" s="96" t="s">
        <v>50</v>
      </c>
      <c r="L115" s="102">
        <v>400000001</v>
      </c>
      <c r="M115" s="102">
        <v>380000000</v>
      </c>
      <c r="N115" s="66"/>
      <c r="O115" s="73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77"/>
      <c r="F116" s="48">
        <v>4</v>
      </c>
      <c r="G116" s="103" t="s">
        <v>23</v>
      </c>
      <c r="H116" s="104">
        <v>6</v>
      </c>
      <c r="I116" s="98">
        <v>30</v>
      </c>
      <c r="J116" s="96" t="s">
        <v>25</v>
      </c>
      <c r="K116" s="96" t="s">
        <v>50</v>
      </c>
      <c r="L116" s="102">
        <v>445000000</v>
      </c>
      <c r="M116" s="102">
        <v>219687500</v>
      </c>
      <c r="N116" s="66"/>
      <c r="O116" s="73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77"/>
      <c r="F117" s="48">
        <v>5</v>
      </c>
      <c r="G117" s="103" t="s">
        <v>23</v>
      </c>
      <c r="H117" s="104">
        <v>6.5</v>
      </c>
      <c r="I117" s="98">
        <v>30</v>
      </c>
      <c r="J117" s="96" t="s">
        <v>34</v>
      </c>
      <c r="K117" s="96" t="s">
        <v>35</v>
      </c>
      <c r="L117" s="102">
        <v>171147941</v>
      </c>
      <c r="M117" s="102">
        <v>292295882</v>
      </c>
      <c r="N117" s="66"/>
      <c r="O117" s="73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77"/>
      <c r="F118" s="48">
        <v>6</v>
      </c>
      <c r="G118" s="103" t="s">
        <v>23</v>
      </c>
      <c r="H118" s="104">
        <v>6.5</v>
      </c>
      <c r="I118" s="98">
        <v>40</v>
      </c>
      <c r="J118" s="96" t="s">
        <v>276</v>
      </c>
      <c r="K118" s="96" t="s">
        <v>24</v>
      </c>
      <c r="L118" s="102">
        <v>520000000</v>
      </c>
      <c r="M118" s="102">
        <v>780000000</v>
      </c>
      <c r="N118" s="66"/>
      <c r="O118" s="73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77"/>
      <c r="F119" s="48">
        <v>7</v>
      </c>
      <c r="G119" s="103" t="s">
        <v>42</v>
      </c>
      <c r="H119" s="104" t="s">
        <v>43</v>
      </c>
      <c r="I119" s="98" t="s">
        <v>43</v>
      </c>
      <c r="J119" s="96" t="s">
        <v>85</v>
      </c>
      <c r="K119" s="96" t="s">
        <v>70</v>
      </c>
      <c r="L119" s="102">
        <v>221782736</v>
      </c>
      <c r="M119" s="102">
        <v>180198473</v>
      </c>
      <c r="N119" s="66"/>
      <c r="O119" s="73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77"/>
      <c r="F120" s="48">
        <v>8</v>
      </c>
      <c r="G120" s="103" t="s">
        <v>23</v>
      </c>
      <c r="H120" s="104">
        <v>7</v>
      </c>
      <c r="I120" s="98">
        <v>30</v>
      </c>
      <c r="J120" s="96" t="s">
        <v>34</v>
      </c>
      <c r="K120" s="96" t="s">
        <v>35</v>
      </c>
      <c r="L120" s="102">
        <v>57200178</v>
      </c>
      <c r="M120" s="102">
        <v>57200178</v>
      </c>
      <c r="N120" s="66"/>
      <c r="O120" s="73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77"/>
      <c r="F121" s="48">
        <v>9</v>
      </c>
      <c r="G121" s="103" t="s">
        <v>23</v>
      </c>
      <c r="H121" s="104">
        <v>6</v>
      </c>
      <c r="I121" s="98">
        <v>40</v>
      </c>
      <c r="J121" s="96" t="s">
        <v>34</v>
      </c>
      <c r="K121" s="96" t="s">
        <v>36</v>
      </c>
      <c r="L121" s="102">
        <v>60299714</v>
      </c>
      <c r="M121" s="102">
        <v>0</v>
      </c>
      <c r="N121" s="66"/>
      <c r="O121" s="73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77"/>
      <c r="F122" s="48">
        <v>10</v>
      </c>
      <c r="G122" s="103" t="s">
        <v>23</v>
      </c>
      <c r="H122" s="104">
        <v>6.5</v>
      </c>
      <c r="I122" s="98">
        <v>30</v>
      </c>
      <c r="J122" s="96" t="s">
        <v>96</v>
      </c>
      <c r="K122" s="96" t="s">
        <v>50</v>
      </c>
      <c r="L122" s="102">
        <v>250000000</v>
      </c>
      <c r="M122" s="102">
        <v>150000000</v>
      </c>
      <c r="N122" s="66"/>
      <c r="O122" s="73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77"/>
      <c r="F123" s="48">
        <v>11</v>
      </c>
      <c r="G123" s="103" t="s">
        <v>23</v>
      </c>
      <c r="H123" s="104">
        <v>6.5</v>
      </c>
      <c r="I123" s="98">
        <v>30</v>
      </c>
      <c r="J123" s="96" t="s">
        <v>27</v>
      </c>
      <c r="K123" s="96" t="s">
        <v>24</v>
      </c>
      <c r="L123" s="102">
        <v>250000000</v>
      </c>
      <c r="M123" s="102">
        <v>150000000</v>
      </c>
      <c r="N123" s="66"/>
      <c r="O123" s="73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77"/>
      <c r="F124" s="48">
        <v>12</v>
      </c>
      <c r="G124" s="103" t="s">
        <v>23</v>
      </c>
      <c r="H124" s="104">
        <v>7</v>
      </c>
      <c r="I124" s="98">
        <v>30</v>
      </c>
      <c r="J124" s="96" t="s">
        <v>271</v>
      </c>
      <c r="K124" s="96" t="s">
        <v>50</v>
      </c>
      <c r="L124" s="102">
        <v>45164568</v>
      </c>
      <c r="M124" s="102">
        <v>60000000</v>
      </c>
      <c r="N124" s="66"/>
      <c r="O124" s="73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77"/>
      <c r="F125" s="48">
        <v>13</v>
      </c>
      <c r="G125" s="103" t="s">
        <v>23</v>
      </c>
      <c r="H125" s="104">
        <v>2</v>
      </c>
      <c r="I125" s="98">
        <v>30</v>
      </c>
      <c r="J125" s="96" t="s">
        <v>33</v>
      </c>
      <c r="K125" s="96" t="s">
        <v>29</v>
      </c>
      <c r="L125" s="102">
        <v>22277104</v>
      </c>
      <c r="M125" s="102">
        <v>0</v>
      </c>
      <c r="N125" s="66"/>
      <c r="O125" s="73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77"/>
      <c r="F126" s="48">
        <v>14</v>
      </c>
      <c r="G126" s="103" t="s">
        <v>23</v>
      </c>
      <c r="H126" s="104">
        <v>6</v>
      </c>
      <c r="I126" s="98">
        <v>30</v>
      </c>
      <c r="J126" s="96" t="s">
        <v>34</v>
      </c>
      <c r="K126" s="96" t="s">
        <v>35</v>
      </c>
      <c r="L126" s="102">
        <v>200000000</v>
      </c>
      <c r="M126" s="102">
        <v>200000000</v>
      </c>
      <c r="N126" s="66"/>
      <c r="O126" s="73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77"/>
      <c r="F127" s="48">
        <v>15</v>
      </c>
      <c r="G127" s="103" t="s">
        <v>23</v>
      </c>
      <c r="H127" s="104">
        <v>6</v>
      </c>
      <c r="I127" s="98">
        <v>30</v>
      </c>
      <c r="J127" s="96" t="s">
        <v>34</v>
      </c>
      <c r="K127" s="96" t="s">
        <v>50</v>
      </c>
      <c r="L127" s="102">
        <v>87500000</v>
      </c>
      <c r="M127" s="102">
        <v>37500000</v>
      </c>
      <c r="N127" s="66"/>
      <c r="O127" s="73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77"/>
      <c r="F128" s="48">
        <v>16</v>
      </c>
      <c r="G128" s="103" t="s">
        <v>23</v>
      </c>
      <c r="H128" s="104">
        <v>6</v>
      </c>
      <c r="I128" s="98">
        <v>30</v>
      </c>
      <c r="J128" s="96" t="s">
        <v>96</v>
      </c>
      <c r="K128" s="96" t="s">
        <v>272</v>
      </c>
      <c r="L128" s="102">
        <v>200000000</v>
      </c>
      <c r="M128" s="102">
        <v>100000000</v>
      </c>
      <c r="N128" s="66"/>
      <c r="O128" s="73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/>
      <c r="C129" s="37"/>
      <c r="D129" s="37"/>
      <c r="E129" s="77"/>
      <c r="F129" s="48">
        <v>17</v>
      </c>
      <c r="G129" s="103" t="s">
        <v>42</v>
      </c>
      <c r="H129" s="104" t="s">
        <v>43</v>
      </c>
      <c r="I129" s="98" t="s">
        <v>43</v>
      </c>
      <c r="J129" s="96" t="s">
        <v>273</v>
      </c>
      <c r="K129" s="96" t="s">
        <v>29</v>
      </c>
      <c r="L129" s="102">
        <v>15087936</v>
      </c>
      <c r="M129" s="102">
        <v>0</v>
      </c>
      <c r="N129" s="66"/>
      <c r="O129" s="73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77"/>
      <c r="F130" s="48">
        <v>18</v>
      </c>
      <c r="G130" s="103" t="s">
        <v>42</v>
      </c>
      <c r="H130" s="104" t="s">
        <v>43</v>
      </c>
      <c r="I130" s="98" t="s">
        <v>43</v>
      </c>
      <c r="J130" s="96" t="s">
        <v>85</v>
      </c>
      <c r="K130" s="96" t="s">
        <v>61</v>
      </c>
      <c r="L130" s="102">
        <v>11800695</v>
      </c>
      <c r="M130" s="102">
        <v>0</v>
      </c>
      <c r="N130" s="66"/>
      <c r="O130" s="73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77"/>
      <c r="F131" s="48">
        <v>19</v>
      </c>
      <c r="G131" s="103" t="s">
        <v>23</v>
      </c>
      <c r="H131" s="104">
        <v>6</v>
      </c>
      <c r="I131" s="98">
        <v>30</v>
      </c>
      <c r="J131" s="96" t="s">
        <v>34</v>
      </c>
      <c r="K131" s="96" t="s">
        <v>35</v>
      </c>
      <c r="L131" s="102">
        <v>100000000</v>
      </c>
      <c r="M131" s="102">
        <v>80000000</v>
      </c>
      <c r="N131" s="66"/>
      <c r="O131" s="73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77"/>
      <c r="F132" s="48">
        <v>20</v>
      </c>
      <c r="G132" s="103" t="s">
        <v>42</v>
      </c>
      <c r="H132" s="104" t="s">
        <v>43</v>
      </c>
      <c r="I132" s="98" t="s">
        <v>43</v>
      </c>
      <c r="J132" s="96" t="s">
        <v>273</v>
      </c>
      <c r="K132" s="96" t="s">
        <v>29</v>
      </c>
      <c r="L132" s="102">
        <v>18145579</v>
      </c>
      <c r="M132" s="102">
        <v>0</v>
      </c>
      <c r="N132" s="66"/>
      <c r="O132" s="73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77"/>
      <c r="F133" s="48">
        <v>21</v>
      </c>
      <c r="G133" s="103" t="s">
        <v>42</v>
      </c>
      <c r="H133" s="104" t="s">
        <v>43</v>
      </c>
      <c r="I133" s="98" t="s">
        <v>43</v>
      </c>
      <c r="J133" s="96" t="s">
        <v>273</v>
      </c>
      <c r="K133" s="96" t="s">
        <v>29</v>
      </c>
      <c r="L133" s="102">
        <v>14439173</v>
      </c>
      <c r="M133" s="102">
        <v>0</v>
      </c>
      <c r="N133" s="66"/>
      <c r="O133" s="73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77"/>
      <c r="F134" s="48">
        <v>22</v>
      </c>
      <c r="G134" s="103" t="s">
        <v>23</v>
      </c>
      <c r="H134" s="104">
        <v>6</v>
      </c>
      <c r="I134" s="98">
        <v>30</v>
      </c>
      <c r="J134" s="96" t="s">
        <v>25</v>
      </c>
      <c r="K134" s="96" t="s">
        <v>50</v>
      </c>
      <c r="L134" s="102">
        <v>175000000</v>
      </c>
      <c r="M134" s="102">
        <v>75000000</v>
      </c>
      <c r="N134" s="66"/>
      <c r="O134" s="73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77"/>
      <c r="F135" s="48">
        <v>23</v>
      </c>
      <c r="G135" s="103" t="s">
        <v>23</v>
      </c>
      <c r="H135" s="104">
        <v>6</v>
      </c>
      <c r="I135" s="98">
        <v>40</v>
      </c>
      <c r="J135" s="96" t="s">
        <v>34</v>
      </c>
      <c r="K135" s="96" t="s">
        <v>35</v>
      </c>
      <c r="L135" s="102">
        <v>273621123</v>
      </c>
      <c r="M135" s="102">
        <v>410431684</v>
      </c>
      <c r="N135" s="58"/>
      <c r="O135" s="73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46" t="str">
        <f>B113 &amp; " Total"</f>
        <v>2025-139 Total</v>
      </c>
      <c r="C136" s="46" t="s">
        <v>30</v>
      </c>
      <c r="D136" s="46" t="s">
        <v>30</v>
      </c>
      <c r="E136" s="65" t="str">
        <f>E113</f>
        <v>Single Family</v>
      </c>
      <c r="F136" s="50" t="s">
        <v>30</v>
      </c>
      <c r="G136" s="51" t="s">
        <v>30</v>
      </c>
      <c r="H136" s="68" t="s">
        <v>30</v>
      </c>
      <c r="I136" s="51" t="s">
        <v>30</v>
      </c>
      <c r="J136" s="51" t="s">
        <v>30</v>
      </c>
      <c r="K136" s="51" t="s">
        <v>30</v>
      </c>
      <c r="L136" s="60">
        <f>SUM(L113:L135)</f>
        <v>4058466748</v>
      </c>
      <c r="M136" s="60">
        <f>SUM(M113:M135)</f>
        <v>4132313717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 t="s">
        <v>94</v>
      </c>
      <c r="C137" s="37" t="s">
        <v>95</v>
      </c>
      <c r="D137" s="37" t="s">
        <v>22</v>
      </c>
      <c r="E137" s="77" t="s">
        <v>6</v>
      </c>
      <c r="F137" s="48">
        <v>1</v>
      </c>
      <c r="G137" s="96" t="s">
        <v>23</v>
      </c>
      <c r="H137" s="97">
        <v>5.5</v>
      </c>
      <c r="I137" s="98">
        <v>30</v>
      </c>
      <c r="J137" s="96" t="s">
        <v>58</v>
      </c>
      <c r="K137" s="96" t="s">
        <v>50</v>
      </c>
      <c r="L137" s="102">
        <v>250000000</v>
      </c>
      <c r="M137" s="102">
        <v>100000000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77"/>
      <c r="F138" s="48">
        <v>2</v>
      </c>
      <c r="G138" s="96" t="s">
        <v>23</v>
      </c>
      <c r="H138" s="97">
        <v>6</v>
      </c>
      <c r="I138" s="98">
        <v>30</v>
      </c>
      <c r="J138" s="96" t="s">
        <v>96</v>
      </c>
      <c r="K138" s="96" t="s">
        <v>50</v>
      </c>
      <c r="L138" s="102">
        <v>200000000</v>
      </c>
      <c r="M138" s="102">
        <v>100000000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77"/>
      <c r="F139" s="48">
        <v>3</v>
      </c>
      <c r="G139" s="96" t="s">
        <v>23</v>
      </c>
      <c r="H139" s="97">
        <v>6</v>
      </c>
      <c r="I139" s="98">
        <v>30</v>
      </c>
      <c r="J139" s="96" t="s">
        <v>34</v>
      </c>
      <c r="K139" s="96" t="s">
        <v>35</v>
      </c>
      <c r="L139" s="102">
        <v>200000000</v>
      </c>
      <c r="M139" s="102">
        <v>200000000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77"/>
      <c r="F140" s="48">
        <v>4</v>
      </c>
      <c r="G140" s="96" t="s">
        <v>23</v>
      </c>
      <c r="H140" s="97">
        <v>6</v>
      </c>
      <c r="I140" s="98">
        <v>30</v>
      </c>
      <c r="J140" s="96" t="s">
        <v>25</v>
      </c>
      <c r="K140" s="96" t="s">
        <v>50</v>
      </c>
      <c r="L140" s="102">
        <v>75000000</v>
      </c>
      <c r="M140" s="102">
        <v>50000000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77"/>
      <c r="F141" s="48">
        <v>5</v>
      </c>
      <c r="G141" s="96" t="s">
        <v>23</v>
      </c>
      <c r="H141" s="97">
        <v>6</v>
      </c>
      <c r="I141" s="98">
        <v>30</v>
      </c>
      <c r="J141" s="96" t="s">
        <v>34</v>
      </c>
      <c r="K141" s="96" t="s">
        <v>35</v>
      </c>
      <c r="L141" s="102">
        <v>80000000</v>
      </c>
      <c r="M141" s="102">
        <v>80000000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77"/>
      <c r="F142" s="48">
        <v>6</v>
      </c>
      <c r="G142" s="96" t="s">
        <v>42</v>
      </c>
      <c r="H142" s="97" t="s">
        <v>43</v>
      </c>
      <c r="I142" s="98" t="s">
        <v>43</v>
      </c>
      <c r="J142" s="96" t="s">
        <v>78</v>
      </c>
      <c r="K142" s="96" t="s">
        <v>61</v>
      </c>
      <c r="L142" s="102">
        <v>25324627</v>
      </c>
      <c r="M142" s="102">
        <v>0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77"/>
      <c r="F143" s="48">
        <v>7</v>
      </c>
      <c r="G143" s="96" t="s">
        <v>42</v>
      </c>
      <c r="H143" s="97" t="s">
        <v>43</v>
      </c>
      <c r="I143" s="97" t="s">
        <v>43</v>
      </c>
      <c r="J143" s="96" t="s">
        <v>85</v>
      </c>
      <c r="K143" s="96" t="s">
        <v>283</v>
      </c>
      <c r="L143" s="102">
        <v>3979234</v>
      </c>
      <c r="M143" s="102">
        <v>0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46" t="str">
        <f>B137 &amp; " Total"</f>
        <v>2025-140 Total</v>
      </c>
      <c r="C144" s="46" t="s">
        <v>30</v>
      </c>
      <c r="D144" s="46" t="s">
        <v>30</v>
      </c>
      <c r="E144" s="65" t="str">
        <f>E137</f>
        <v>Single Family</v>
      </c>
      <c r="F144" s="50" t="s">
        <v>30</v>
      </c>
      <c r="G144" s="67" t="s">
        <v>30</v>
      </c>
      <c r="H144" s="68" t="s">
        <v>30</v>
      </c>
      <c r="I144" s="67" t="s">
        <v>30</v>
      </c>
      <c r="J144" s="67" t="s">
        <v>30</v>
      </c>
      <c r="K144" s="67" t="s">
        <v>30</v>
      </c>
      <c r="L144" s="69">
        <f>SUM(L137:L143)</f>
        <v>834303861</v>
      </c>
      <c r="M144" s="69">
        <f>SUM(M137:M143)</f>
        <v>530000000</v>
      </c>
      <c r="N144" s="66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 t="s">
        <v>99</v>
      </c>
      <c r="C145" s="37" t="s">
        <v>88</v>
      </c>
      <c r="D145" s="37" t="s">
        <v>22</v>
      </c>
      <c r="E145" s="77" t="s">
        <v>6</v>
      </c>
      <c r="F145" s="48">
        <v>1</v>
      </c>
      <c r="G145" s="96" t="s">
        <v>23</v>
      </c>
      <c r="H145" s="97">
        <v>6</v>
      </c>
      <c r="I145" s="98">
        <v>30</v>
      </c>
      <c r="J145" s="96" t="s">
        <v>279</v>
      </c>
      <c r="K145" s="96" t="s">
        <v>281</v>
      </c>
      <c r="L145" s="102">
        <v>199641883</v>
      </c>
      <c r="M145" s="102">
        <v>99820941</v>
      </c>
      <c r="N145" s="76"/>
      <c r="O145" s="66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/>
      <c r="C146" s="37"/>
      <c r="D146" s="37"/>
      <c r="E146" s="77"/>
      <c r="F146" s="48">
        <v>2</v>
      </c>
      <c r="G146" s="96" t="s">
        <v>23</v>
      </c>
      <c r="H146" s="97">
        <v>6</v>
      </c>
      <c r="I146" s="98">
        <v>30</v>
      </c>
      <c r="J146" s="96" t="s">
        <v>280</v>
      </c>
      <c r="K146" s="96" t="s">
        <v>40</v>
      </c>
      <c r="L146" s="102">
        <v>250000000</v>
      </c>
      <c r="M146" s="102">
        <v>250000000</v>
      </c>
      <c r="N146" s="76"/>
      <c r="O146" s="66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77"/>
      <c r="F147" s="48">
        <v>3</v>
      </c>
      <c r="G147" s="96" t="s">
        <v>23</v>
      </c>
      <c r="H147" s="97">
        <v>6.5</v>
      </c>
      <c r="I147" s="98">
        <v>30</v>
      </c>
      <c r="J147" s="96" t="s">
        <v>34</v>
      </c>
      <c r="K147" s="96" t="s">
        <v>35</v>
      </c>
      <c r="L147" s="102">
        <v>130000000</v>
      </c>
      <c r="M147" s="102">
        <v>160000000</v>
      </c>
      <c r="N147" s="76"/>
      <c r="O147" s="66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77"/>
      <c r="F148" s="48">
        <v>4</v>
      </c>
      <c r="G148" s="96" t="s">
        <v>23</v>
      </c>
      <c r="H148" s="97">
        <v>6</v>
      </c>
      <c r="I148" s="98">
        <v>30</v>
      </c>
      <c r="J148" s="96" t="s">
        <v>71</v>
      </c>
      <c r="K148" s="96" t="s">
        <v>40</v>
      </c>
      <c r="L148" s="102">
        <v>224650355</v>
      </c>
      <c r="M148" s="102">
        <v>77860142</v>
      </c>
      <c r="N148" s="76"/>
      <c r="O148" s="66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77"/>
      <c r="F149" s="48">
        <v>5</v>
      </c>
      <c r="G149" s="96" t="s">
        <v>23</v>
      </c>
      <c r="H149" s="97">
        <v>5.5</v>
      </c>
      <c r="I149" s="98">
        <v>30</v>
      </c>
      <c r="J149" s="96" t="s">
        <v>93</v>
      </c>
      <c r="K149" s="96" t="s">
        <v>282</v>
      </c>
      <c r="L149" s="102">
        <v>120713240</v>
      </c>
      <c r="M149" s="102">
        <v>60356620</v>
      </c>
      <c r="N149" s="76"/>
      <c r="O149" s="66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37"/>
      <c r="C150" s="37"/>
      <c r="D150" s="37"/>
      <c r="E150" s="77"/>
      <c r="F150" s="48">
        <v>6</v>
      </c>
      <c r="G150" s="96" t="s">
        <v>23</v>
      </c>
      <c r="H150" s="97">
        <v>5.5</v>
      </c>
      <c r="I150" s="98">
        <v>30</v>
      </c>
      <c r="J150" s="96" t="s">
        <v>58</v>
      </c>
      <c r="K150" s="96" t="s">
        <v>50</v>
      </c>
      <c r="L150" s="102">
        <v>13745703</v>
      </c>
      <c r="M150" s="102">
        <v>3436425</v>
      </c>
      <c r="N150" s="76"/>
      <c r="O150" s="66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/>
      <c r="C151" s="37"/>
      <c r="D151" s="37"/>
      <c r="E151" s="77"/>
      <c r="F151" s="48">
        <v>7</v>
      </c>
      <c r="G151" s="96" t="s">
        <v>23</v>
      </c>
      <c r="H151" s="97">
        <v>6</v>
      </c>
      <c r="I151" s="98">
        <v>30</v>
      </c>
      <c r="J151" s="96" t="s">
        <v>34</v>
      </c>
      <c r="K151" s="96" t="s">
        <v>35</v>
      </c>
      <c r="L151" s="102">
        <v>75000000</v>
      </c>
      <c r="M151" s="102">
        <v>150000000</v>
      </c>
      <c r="N151" s="76"/>
      <c r="O151" s="66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77"/>
      <c r="F152" s="48">
        <v>8</v>
      </c>
      <c r="G152" s="96" t="s">
        <v>23</v>
      </c>
      <c r="H152" s="97">
        <v>6.5</v>
      </c>
      <c r="I152" s="98">
        <v>30</v>
      </c>
      <c r="J152" s="96" t="s">
        <v>34</v>
      </c>
      <c r="K152" s="96" t="s">
        <v>35</v>
      </c>
      <c r="L152" s="102">
        <v>50000000</v>
      </c>
      <c r="M152" s="102">
        <v>50000000</v>
      </c>
      <c r="N152" s="76"/>
      <c r="O152" s="66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46" t="str">
        <f>B145 &amp; " Total"</f>
        <v>2025-141 Total</v>
      </c>
      <c r="C153" s="46" t="s">
        <v>30</v>
      </c>
      <c r="D153" s="46" t="s">
        <v>30</v>
      </c>
      <c r="E153" s="65" t="str">
        <f>E145</f>
        <v>Single Family</v>
      </c>
      <c r="F153" s="50" t="s">
        <v>30</v>
      </c>
      <c r="G153" s="67" t="s">
        <v>30</v>
      </c>
      <c r="H153" s="68" t="s">
        <v>30</v>
      </c>
      <c r="I153" s="75" t="s">
        <v>30</v>
      </c>
      <c r="J153" s="67" t="s">
        <v>30</v>
      </c>
      <c r="K153" s="67" t="s">
        <v>30</v>
      </c>
      <c r="L153" s="69">
        <f>SUM(L145:L152)</f>
        <v>1063751181</v>
      </c>
      <c r="M153" s="69">
        <f>SUM(M145:M152)</f>
        <v>851474128</v>
      </c>
      <c r="N153" s="66"/>
      <c r="O153" s="66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 t="s">
        <v>101</v>
      </c>
      <c r="C154" s="37" t="s">
        <v>68</v>
      </c>
      <c r="D154" s="37" t="s">
        <v>22</v>
      </c>
      <c r="E154" s="77" t="s">
        <v>7</v>
      </c>
      <c r="F154" s="48">
        <v>1</v>
      </c>
      <c r="G154" s="48" t="s">
        <v>89</v>
      </c>
      <c r="H154" s="53">
        <v>5.6779999999999999</v>
      </c>
      <c r="I154" s="79">
        <v>40</v>
      </c>
      <c r="J154" s="48" t="s">
        <v>86</v>
      </c>
      <c r="K154" s="48" t="s">
        <v>90</v>
      </c>
      <c r="L154" s="58">
        <v>141287646</v>
      </c>
      <c r="M154" s="58">
        <v>141287646</v>
      </c>
      <c r="N154" s="66"/>
      <c r="O154" s="66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37"/>
      <c r="C155" s="37"/>
      <c r="D155" s="37"/>
      <c r="E155" s="77"/>
      <c r="F155" s="48">
        <v>2</v>
      </c>
      <c r="G155" s="48" t="s">
        <v>89</v>
      </c>
      <c r="H155" s="53">
        <v>5.35</v>
      </c>
      <c r="I155" s="79">
        <v>40</v>
      </c>
      <c r="J155" s="48" t="s">
        <v>34</v>
      </c>
      <c r="K155" s="48" t="s">
        <v>102</v>
      </c>
      <c r="L155" s="58">
        <v>51690000</v>
      </c>
      <c r="M155" s="58">
        <v>51690000</v>
      </c>
      <c r="N155" s="66"/>
      <c r="O155" s="66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/>
      <c r="C156" s="37"/>
      <c r="D156" s="37"/>
      <c r="E156" s="77"/>
      <c r="F156" s="48">
        <v>3</v>
      </c>
      <c r="G156" s="48" t="s">
        <v>89</v>
      </c>
      <c r="H156" s="53">
        <v>5.4749999999999996</v>
      </c>
      <c r="I156" s="79">
        <v>40</v>
      </c>
      <c r="J156" s="48" t="s">
        <v>58</v>
      </c>
      <c r="K156" s="48" t="s">
        <v>90</v>
      </c>
      <c r="L156" s="58">
        <v>119331546</v>
      </c>
      <c r="M156" s="58">
        <f>88635576+30695970+32552745</f>
        <v>151884291</v>
      </c>
      <c r="N156" s="66"/>
      <c r="O156" s="66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77"/>
      <c r="F157" s="48">
        <v>4</v>
      </c>
      <c r="G157" s="48" t="s">
        <v>89</v>
      </c>
      <c r="H157" s="53">
        <v>2.7</v>
      </c>
      <c r="I157" s="79">
        <v>40</v>
      </c>
      <c r="J157" s="48" t="s">
        <v>86</v>
      </c>
      <c r="K157" s="48" t="s">
        <v>90</v>
      </c>
      <c r="L157" s="58">
        <v>30000000</v>
      </c>
      <c r="M157" s="58">
        <v>30000000</v>
      </c>
      <c r="N157" s="66"/>
      <c r="O157" s="66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tr">
        <f>B154 &amp; " Total"</f>
        <v>2025-142 Total</v>
      </c>
      <c r="C158" s="46" t="s">
        <v>30</v>
      </c>
      <c r="D158" s="46" t="s">
        <v>30</v>
      </c>
      <c r="E158" s="65" t="str">
        <f>E154</f>
        <v>Multifamily</v>
      </c>
      <c r="F158" s="50" t="s">
        <v>30</v>
      </c>
      <c r="G158" s="51" t="s">
        <v>30</v>
      </c>
      <c r="H158" s="55" t="s">
        <v>30</v>
      </c>
      <c r="I158" s="74" t="s">
        <v>30</v>
      </c>
      <c r="J158" s="51" t="s">
        <v>30</v>
      </c>
      <c r="K158" s="51" t="s">
        <v>30</v>
      </c>
      <c r="L158" s="60">
        <f>SUM(L154:L157)</f>
        <v>342309192</v>
      </c>
      <c r="M158" s="60">
        <f>SUM(M154:M157)</f>
        <v>374861937</v>
      </c>
      <c r="N158" s="66"/>
      <c r="O158" s="37"/>
      <c r="P158" s="37"/>
      <c r="Q158" s="37"/>
      <c r="R158" s="37"/>
      <c r="S158" s="37"/>
      <c r="T158" s="37"/>
      <c r="U158" s="37"/>
      <c r="V158" s="37"/>
    </row>
    <row r="159" spans="1:22" s="108" customFormat="1" ht="14.5" x14ac:dyDescent="0.35">
      <c r="A159" s="105"/>
      <c r="B159" s="105" t="s">
        <v>103</v>
      </c>
      <c r="C159" s="105" t="s">
        <v>104</v>
      </c>
      <c r="D159" s="105" t="s">
        <v>22</v>
      </c>
      <c r="E159" s="106" t="s">
        <v>7</v>
      </c>
      <c r="F159" s="96">
        <v>1</v>
      </c>
      <c r="G159" s="96" t="s">
        <v>89</v>
      </c>
      <c r="H159" s="97">
        <v>5.4470000000000001</v>
      </c>
      <c r="I159" s="98">
        <v>40</v>
      </c>
      <c r="J159" s="96" t="s">
        <v>86</v>
      </c>
      <c r="K159" s="96" t="s">
        <v>100</v>
      </c>
      <c r="L159" s="102">
        <v>200000000</v>
      </c>
      <c r="M159" s="102">
        <v>200000000</v>
      </c>
      <c r="N159" s="107"/>
      <c r="O159" s="105"/>
      <c r="P159" s="105"/>
      <c r="Q159" s="105"/>
      <c r="R159" s="105"/>
      <c r="S159" s="105"/>
      <c r="T159" s="105"/>
      <c r="U159" s="105"/>
      <c r="V159" s="105"/>
    </row>
    <row r="160" spans="1:22" ht="14.5" x14ac:dyDescent="0.35">
      <c r="A160" s="37"/>
      <c r="B160" s="46" t="str">
        <f>B159 &amp; " Total"</f>
        <v>2025-143 Total</v>
      </c>
      <c r="C160" s="46" t="s">
        <v>30</v>
      </c>
      <c r="D160" s="46" t="s">
        <v>30</v>
      </c>
      <c r="E160" s="65" t="str">
        <f>E159</f>
        <v>Multifamily</v>
      </c>
      <c r="F160" s="50" t="s">
        <v>30</v>
      </c>
      <c r="G160" s="51" t="s">
        <v>30</v>
      </c>
      <c r="H160" s="55" t="s">
        <v>30</v>
      </c>
      <c r="I160" s="74" t="s">
        <v>30</v>
      </c>
      <c r="J160" s="67" t="s">
        <v>30</v>
      </c>
      <c r="K160" s="67" t="s">
        <v>30</v>
      </c>
      <c r="L160" s="60">
        <f>SUM(L159:L159)</f>
        <v>200000000</v>
      </c>
      <c r="M160" s="60">
        <f>SUM(M159:M159)</f>
        <v>200000000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s="108" customFormat="1" ht="14.5" x14ac:dyDescent="0.35">
      <c r="A161" s="105"/>
      <c r="B161" s="105" t="s">
        <v>105</v>
      </c>
      <c r="C161" s="105" t="s">
        <v>92</v>
      </c>
      <c r="D161" s="105" t="s">
        <v>22</v>
      </c>
      <c r="E161" s="106" t="s">
        <v>7</v>
      </c>
      <c r="F161" s="96">
        <v>1</v>
      </c>
      <c r="G161" s="96" t="s">
        <v>89</v>
      </c>
      <c r="H161" s="97">
        <v>5.7460000000000004</v>
      </c>
      <c r="I161" s="109">
        <v>40</v>
      </c>
      <c r="J161" s="103" t="s">
        <v>86</v>
      </c>
      <c r="K161" s="96" t="s">
        <v>100</v>
      </c>
      <c r="L161" s="110">
        <v>342091173</v>
      </c>
      <c r="M161" s="110">
        <v>342091173</v>
      </c>
      <c r="N161" s="105"/>
      <c r="O161" s="105"/>
      <c r="P161" s="105"/>
      <c r="Q161" s="105"/>
      <c r="R161" s="105"/>
      <c r="S161" s="105"/>
      <c r="T161" s="105"/>
      <c r="U161" s="105"/>
      <c r="V161" s="105"/>
    </row>
    <row r="162" spans="1:22" s="108" customFormat="1" ht="14.5" x14ac:dyDescent="0.35">
      <c r="A162" s="105"/>
      <c r="B162" s="105"/>
      <c r="C162" s="105"/>
      <c r="D162" s="105"/>
      <c r="E162" s="106"/>
      <c r="F162" s="96">
        <v>2</v>
      </c>
      <c r="G162" s="96" t="s">
        <v>275</v>
      </c>
      <c r="H162" s="97" t="s">
        <v>43</v>
      </c>
      <c r="I162" s="109" t="s">
        <v>43</v>
      </c>
      <c r="J162" s="96" t="s">
        <v>78</v>
      </c>
      <c r="K162" s="96" t="s">
        <v>274</v>
      </c>
      <c r="L162" s="110">
        <v>27131604</v>
      </c>
      <c r="M162" s="110">
        <v>0</v>
      </c>
      <c r="N162" s="105"/>
      <c r="O162" s="105"/>
      <c r="P162" s="105"/>
      <c r="Q162" s="105"/>
      <c r="R162" s="105"/>
      <c r="S162" s="105"/>
      <c r="T162" s="105"/>
      <c r="U162" s="105"/>
      <c r="V162" s="105"/>
    </row>
    <row r="163" spans="1:22" s="108" customFormat="1" ht="14.5" x14ac:dyDescent="0.35">
      <c r="A163" s="105"/>
      <c r="B163" s="105"/>
      <c r="C163" s="105"/>
      <c r="D163" s="105"/>
      <c r="E163" s="106"/>
      <c r="F163" s="96">
        <v>3</v>
      </c>
      <c r="G163" s="96" t="s">
        <v>89</v>
      </c>
      <c r="H163" s="97">
        <v>5.6449999999999996</v>
      </c>
      <c r="I163" s="109">
        <v>40</v>
      </c>
      <c r="J163" s="103" t="s">
        <v>86</v>
      </c>
      <c r="K163" s="96" t="s">
        <v>100</v>
      </c>
      <c r="L163" s="110">
        <v>61000000</v>
      </c>
      <c r="M163" s="110">
        <v>61000000</v>
      </c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1:22" ht="14.5" x14ac:dyDescent="0.35">
      <c r="A164" s="37"/>
      <c r="B164" s="46" t="str">
        <f>B161 &amp; " Total"</f>
        <v>2025-144 Total</v>
      </c>
      <c r="C164" s="46" t="s">
        <v>30</v>
      </c>
      <c r="D164" s="46" t="s">
        <v>30</v>
      </c>
      <c r="E164" s="65" t="str">
        <f>E161</f>
        <v>Multifamily</v>
      </c>
      <c r="F164" s="50" t="s">
        <v>30</v>
      </c>
      <c r="G164" s="51" t="s">
        <v>30</v>
      </c>
      <c r="H164" s="55" t="s">
        <v>30</v>
      </c>
      <c r="I164" s="74" t="s">
        <v>30</v>
      </c>
      <c r="J164" s="67" t="s">
        <v>30</v>
      </c>
      <c r="K164" s="67" t="s">
        <v>30</v>
      </c>
      <c r="L164" s="60">
        <f>SUM(L161:L163)</f>
        <v>430222777</v>
      </c>
      <c r="M164" s="60">
        <f>SUM(M161:M163)</f>
        <v>403091173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s="108" customFormat="1" ht="14.5" x14ac:dyDescent="0.35">
      <c r="A165" s="105"/>
      <c r="B165" s="105" t="s">
        <v>106</v>
      </c>
      <c r="C165" s="105" t="s">
        <v>21</v>
      </c>
      <c r="D165" s="105" t="s">
        <v>22</v>
      </c>
      <c r="E165" s="106" t="s">
        <v>7</v>
      </c>
      <c r="F165" s="96">
        <v>1</v>
      </c>
      <c r="G165" s="96" t="s">
        <v>89</v>
      </c>
      <c r="H165" s="97">
        <v>5.4859999999999998</v>
      </c>
      <c r="I165" s="98">
        <v>40</v>
      </c>
      <c r="J165" s="96" t="s">
        <v>86</v>
      </c>
      <c r="K165" s="96" t="s">
        <v>90</v>
      </c>
      <c r="L165" s="102">
        <v>150000000</v>
      </c>
      <c r="M165" s="102">
        <v>150000000</v>
      </c>
      <c r="N165" s="105"/>
      <c r="O165" s="105"/>
      <c r="P165" s="105"/>
      <c r="Q165" s="105"/>
      <c r="R165" s="105"/>
      <c r="S165" s="105"/>
      <c r="T165" s="105"/>
      <c r="U165" s="105"/>
      <c r="V165" s="105"/>
    </row>
    <row r="166" spans="1:22" ht="14.5" x14ac:dyDescent="0.35">
      <c r="A166" s="37"/>
      <c r="B166" s="46" t="str">
        <f>B165 &amp; " Total"</f>
        <v>2025-145 Total</v>
      </c>
      <c r="C166" s="46" t="s">
        <v>30</v>
      </c>
      <c r="D166" s="46" t="s">
        <v>30</v>
      </c>
      <c r="E166" s="65" t="str">
        <f>E165</f>
        <v>Multifamily</v>
      </c>
      <c r="F166" s="50" t="s">
        <v>30</v>
      </c>
      <c r="G166" s="51" t="s">
        <v>30</v>
      </c>
      <c r="H166" s="55" t="s">
        <v>30</v>
      </c>
      <c r="I166" s="74" t="s">
        <v>30</v>
      </c>
      <c r="J166" s="51" t="s">
        <v>30</v>
      </c>
      <c r="K166" s="51" t="s">
        <v>30</v>
      </c>
      <c r="L166" s="60">
        <f>SUM(L165:L165)</f>
        <v>150000000</v>
      </c>
      <c r="M166" s="60">
        <f>SUM(M165:M165)</f>
        <v>150000000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15" customHeight="1" x14ac:dyDescent="0.35">
      <c r="A167" s="37"/>
      <c r="B167" s="37" t="s">
        <v>107</v>
      </c>
      <c r="C167" s="37" t="s">
        <v>176</v>
      </c>
      <c r="D167" s="37" t="s">
        <v>22</v>
      </c>
      <c r="E167" s="77" t="s">
        <v>6</v>
      </c>
      <c r="F167" s="48">
        <v>1</v>
      </c>
      <c r="G167" s="96" t="s">
        <v>23</v>
      </c>
      <c r="H167" s="97">
        <v>6.5</v>
      </c>
      <c r="I167" s="98">
        <v>30</v>
      </c>
      <c r="J167" s="96" t="s">
        <v>277</v>
      </c>
      <c r="K167" s="96" t="s">
        <v>28</v>
      </c>
      <c r="L167" s="102">
        <v>312500000</v>
      </c>
      <c r="M167" s="102">
        <v>250000000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15" customHeight="1" x14ac:dyDescent="0.35">
      <c r="A168" s="37"/>
      <c r="B168" s="37"/>
      <c r="C168" s="37"/>
      <c r="D168" s="37"/>
      <c r="E168" s="77"/>
      <c r="F168" s="48">
        <v>2</v>
      </c>
      <c r="G168" s="96" t="s">
        <v>23</v>
      </c>
      <c r="H168" s="97">
        <v>6.5</v>
      </c>
      <c r="I168" s="98">
        <v>30</v>
      </c>
      <c r="J168" s="96" t="s">
        <v>34</v>
      </c>
      <c r="K168" s="96" t="s">
        <v>35</v>
      </c>
      <c r="L168" s="102">
        <v>200000000</v>
      </c>
      <c r="M168" s="102">
        <v>200000000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15" customHeight="1" x14ac:dyDescent="0.35">
      <c r="A169" s="37"/>
      <c r="B169" s="37"/>
      <c r="C169" s="37"/>
      <c r="D169" s="37"/>
      <c r="E169" s="77"/>
      <c r="F169" s="48">
        <v>3</v>
      </c>
      <c r="G169" s="96" t="s">
        <v>23</v>
      </c>
      <c r="H169" s="97">
        <v>5.5</v>
      </c>
      <c r="I169" s="98">
        <v>30</v>
      </c>
      <c r="J169" s="96" t="s">
        <v>34</v>
      </c>
      <c r="K169" s="96" t="s">
        <v>278</v>
      </c>
      <c r="L169" s="102">
        <v>118181818</v>
      </c>
      <c r="M169" s="102">
        <v>100000000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15" customHeight="1" x14ac:dyDescent="0.35">
      <c r="A170" s="37"/>
      <c r="B170" s="37"/>
      <c r="C170" s="37"/>
      <c r="D170" s="37"/>
      <c r="E170" s="77"/>
      <c r="F170" s="48">
        <v>4</v>
      </c>
      <c r="G170" s="96" t="s">
        <v>42</v>
      </c>
      <c r="H170" s="53" t="s">
        <v>43</v>
      </c>
      <c r="I170" s="53" t="s">
        <v>43</v>
      </c>
      <c r="J170" s="96" t="s">
        <v>65</v>
      </c>
      <c r="K170" s="96" t="s">
        <v>66</v>
      </c>
      <c r="L170" s="102">
        <v>0</v>
      </c>
      <c r="M170" s="102">
        <v>180157093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15" customHeight="1" x14ac:dyDescent="0.35">
      <c r="A171" s="37"/>
      <c r="B171" s="37"/>
      <c r="C171" s="37"/>
      <c r="D171" s="37"/>
      <c r="E171" s="77"/>
      <c r="F171" s="48">
        <v>5</v>
      </c>
      <c r="G171" s="96" t="s">
        <v>42</v>
      </c>
      <c r="H171" s="97" t="s">
        <v>43</v>
      </c>
      <c r="I171" s="53" t="s">
        <v>43</v>
      </c>
      <c r="J171" s="96" t="s">
        <v>65</v>
      </c>
      <c r="K171" s="96" t="s">
        <v>72</v>
      </c>
      <c r="L171" s="102">
        <v>0</v>
      </c>
      <c r="M171" s="102">
        <v>175290738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15" customHeight="1" x14ac:dyDescent="0.35">
      <c r="A172" s="37"/>
      <c r="B172" s="37"/>
      <c r="C172" s="37"/>
      <c r="D172" s="37"/>
      <c r="E172" s="77"/>
      <c r="F172" s="48">
        <v>6</v>
      </c>
      <c r="G172" s="96" t="s">
        <v>42</v>
      </c>
      <c r="H172" s="97" t="s">
        <v>43</v>
      </c>
      <c r="I172" s="53" t="s">
        <v>43</v>
      </c>
      <c r="J172" s="96" t="s">
        <v>65</v>
      </c>
      <c r="K172" s="96" t="s">
        <v>76</v>
      </c>
      <c r="L172" s="102">
        <v>0</v>
      </c>
      <c r="M172" s="102">
        <v>14191580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46" t="str">
        <f>B167 &amp; " Total"</f>
        <v>2025-146 Total</v>
      </c>
      <c r="C173" s="46" t="s">
        <v>30</v>
      </c>
      <c r="D173" s="46" t="s">
        <v>30</v>
      </c>
      <c r="E173" s="65" t="str">
        <f>E167</f>
        <v>Single Family</v>
      </c>
      <c r="F173" s="50" t="s">
        <v>30</v>
      </c>
      <c r="G173" s="51" t="s">
        <v>30</v>
      </c>
      <c r="H173" s="55" t="s">
        <v>30</v>
      </c>
      <c r="I173" s="74" t="s">
        <v>30</v>
      </c>
      <c r="J173" s="51" t="s">
        <v>30</v>
      </c>
      <c r="K173" s="51" t="s">
        <v>30</v>
      </c>
      <c r="L173" s="60">
        <f>SUM(L167:L172)</f>
        <v>630681818</v>
      </c>
      <c r="M173" s="60">
        <f>SUM(M167:M172)</f>
        <v>919639411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37" t="s">
        <v>108</v>
      </c>
      <c r="C174" s="37" t="s">
        <v>63</v>
      </c>
      <c r="D174" s="37" t="s">
        <v>22</v>
      </c>
      <c r="E174" s="77" t="s">
        <v>7</v>
      </c>
      <c r="F174" s="48">
        <v>1</v>
      </c>
      <c r="G174" s="96" t="s">
        <v>89</v>
      </c>
      <c r="H174" s="97">
        <v>5.7229999999999999</v>
      </c>
      <c r="I174" s="98">
        <v>40</v>
      </c>
      <c r="J174" s="96" t="s">
        <v>86</v>
      </c>
      <c r="K174" s="96" t="s">
        <v>90</v>
      </c>
      <c r="L174" s="102">
        <v>96176688</v>
      </c>
      <c r="M174" s="102">
        <v>125686711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15" customHeight="1" x14ac:dyDescent="0.35">
      <c r="A175" s="37"/>
      <c r="B175" s="46" t="str">
        <f>B174 &amp; " Total"</f>
        <v>2025-147 Total</v>
      </c>
      <c r="C175" s="46" t="s">
        <v>30</v>
      </c>
      <c r="D175" s="46" t="s">
        <v>30</v>
      </c>
      <c r="E175" s="65" t="str">
        <f>E174</f>
        <v>Multifamily</v>
      </c>
      <c r="F175" s="50" t="s">
        <v>30</v>
      </c>
      <c r="G175" s="51" t="s">
        <v>30</v>
      </c>
      <c r="H175" s="55" t="s">
        <v>30</v>
      </c>
      <c r="I175" s="74" t="s">
        <v>30</v>
      </c>
      <c r="J175" s="51" t="s">
        <v>30</v>
      </c>
      <c r="K175" s="51" t="s">
        <v>30</v>
      </c>
      <c r="L175" s="60">
        <f>SUM(L174:L174)</f>
        <v>96176688</v>
      </c>
      <c r="M175" s="60">
        <f>SUM(M174:M174)</f>
        <v>125686711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15" customHeight="1" x14ac:dyDescent="0.35">
      <c r="A176" s="37"/>
      <c r="B176" s="37" t="s">
        <v>109</v>
      </c>
      <c r="C176" s="37" t="s">
        <v>80</v>
      </c>
      <c r="D176" s="37" t="s">
        <v>22</v>
      </c>
      <c r="E176" s="77" t="s">
        <v>7</v>
      </c>
      <c r="F176" s="96">
        <v>1</v>
      </c>
      <c r="G176" s="96" t="s">
        <v>89</v>
      </c>
      <c r="H176" s="97">
        <v>5.2949999999999999</v>
      </c>
      <c r="I176" s="98">
        <v>40</v>
      </c>
      <c r="J176" s="96" t="s">
        <v>86</v>
      </c>
      <c r="K176" s="96" t="s">
        <v>90</v>
      </c>
      <c r="L176" s="102">
        <v>150000000</v>
      </c>
      <c r="M176" s="102">
        <v>150000000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15" customHeight="1" x14ac:dyDescent="0.35">
      <c r="A177" s="37"/>
      <c r="B177" s="46" t="str">
        <f>B176 &amp; " Total"</f>
        <v>2025-148 Total</v>
      </c>
      <c r="C177" s="46" t="s">
        <v>30</v>
      </c>
      <c r="D177" s="46" t="s">
        <v>30</v>
      </c>
      <c r="E177" s="65" t="str">
        <f>E176</f>
        <v>Multifamily</v>
      </c>
      <c r="F177" s="50" t="s">
        <v>30</v>
      </c>
      <c r="G177" s="51" t="s">
        <v>30</v>
      </c>
      <c r="H177" s="55" t="s">
        <v>30</v>
      </c>
      <c r="I177" s="74" t="s">
        <v>30</v>
      </c>
      <c r="J177" s="51" t="s">
        <v>30</v>
      </c>
      <c r="K177" s="51" t="s">
        <v>30</v>
      </c>
      <c r="L177" s="60">
        <f>SUM(L176:L176)</f>
        <v>150000000</v>
      </c>
      <c r="M177" s="60">
        <f>SUM(M176:M176)</f>
        <v>150000000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customHeight="1" x14ac:dyDescent="0.35">
      <c r="A178" s="37"/>
      <c r="B178" s="37" t="s">
        <v>110</v>
      </c>
      <c r="C178" s="37" t="s">
        <v>68</v>
      </c>
      <c r="D178" s="37" t="s">
        <v>22</v>
      </c>
      <c r="E178" s="77" t="s">
        <v>8</v>
      </c>
      <c r="F178" s="48">
        <v>1</v>
      </c>
      <c r="G178" s="96" t="s">
        <v>23</v>
      </c>
      <c r="H178" s="99">
        <v>5.7249999999999996</v>
      </c>
      <c r="I178" s="98">
        <v>50</v>
      </c>
      <c r="J178" s="96" t="s">
        <v>111</v>
      </c>
      <c r="K178" s="96" t="s">
        <v>112</v>
      </c>
      <c r="L178" s="102">
        <v>146672724</v>
      </c>
      <c r="M178" s="102">
        <v>146672724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customHeight="1" x14ac:dyDescent="0.35">
      <c r="A179" s="37"/>
      <c r="B179" s="37"/>
      <c r="C179" s="37"/>
      <c r="D179" s="37"/>
      <c r="E179" s="77"/>
      <c r="F179" s="48">
        <v>2</v>
      </c>
      <c r="G179" s="96" t="s">
        <v>23</v>
      </c>
      <c r="H179" s="99">
        <v>5.9130000000000003</v>
      </c>
      <c r="I179" s="98">
        <v>50</v>
      </c>
      <c r="J179" s="96" t="s">
        <v>111</v>
      </c>
      <c r="K179" s="96" t="s">
        <v>115</v>
      </c>
      <c r="L179" s="102">
        <v>25000000</v>
      </c>
      <c r="M179" s="102">
        <v>25000000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customHeight="1" x14ac:dyDescent="0.35">
      <c r="A180" s="37"/>
      <c r="B180" s="37"/>
      <c r="C180" s="37"/>
      <c r="D180" s="37"/>
      <c r="E180" s="77"/>
      <c r="F180" s="48">
        <v>3</v>
      </c>
      <c r="G180" s="96" t="s">
        <v>42</v>
      </c>
      <c r="H180" s="97" t="s">
        <v>43</v>
      </c>
      <c r="I180" s="98" t="s">
        <v>43</v>
      </c>
      <c r="J180" s="96" t="s">
        <v>113</v>
      </c>
      <c r="K180" s="96" t="s">
        <v>114</v>
      </c>
      <c r="L180" s="102">
        <v>0</v>
      </c>
      <c r="M180" s="102">
        <v>89413609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customHeight="1" x14ac:dyDescent="0.35">
      <c r="A181" s="37"/>
      <c r="B181" s="37"/>
      <c r="C181" s="37"/>
      <c r="D181" s="37"/>
      <c r="E181" s="77"/>
      <c r="F181" s="48">
        <v>4</v>
      </c>
      <c r="G181" s="96" t="s">
        <v>23</v>
      </c>
      <c r="H181" s="97">
        <v>6.01</v>
      </c>
      <c r="I181" s="98">
        <v>50</v>
      </c>
      <c r="J181" s="96" t="s">
        <v>111</v>
      </c>
      <c r="K181" s="48" t="s">
        <v>112</v>
      </c>
      <c r="L181" s="102">
        <v>13848397</v>
      </c>
      <c r="M181" s="102">
        <v>13848397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customHeight="1" x14ac:dyDescent="0.35">
      <c r="A182" s="37"/>
      <c r="B182" s="37"/>
      <c r="C182" s="37"/>
      <c r="D182" s="37"/>
      <c r="E182" s="77"/>
      <c r="F182" s="48">
        <v>5</v>
      </c>
      <c r="G182" s="96" t="s">
        <v>23</v>
      </c>
      <c r="H182" s="97">
        <v>5.91</v>
      </c>
      <c r="I182" s="98">
        <v>50</v>
      </c>
      <c r="J182" s="96" t="s">
        <v>111</v>
      </c>
      <c r="K182" s="48" t="s">
        <v>115</v>
      </c>
      <c r="L182" s="102">
        <v>18893046</v>
      </c>
      <c r="M182" s="102">
        <v>18893046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x14ac:dyDescent="0.35">
      <c r="A183" s="37"/>
      <c r="B183" s="37"/>
      <c r="C183" s="37"/>
      <c r="D183" s="37"/>
      <c r="E183" s="77"/>
      <c r="F183" s="48">
        <v>6</v>
      </c>
      <c r="G183" s="96" t="s">
        <v>23</v>
      </c>
      <c r="H183" s="97">
        <v>5.8780000000000001</v>
      </c>
      <c r="I183" s="98">
        <v>50</v>
      </c>
      <c r="J183" s="96" t="s">
        <v>111</v>
      </c>
      <c r="K183" s="48" t="s">
        <v>115</v>
      </c>
      <c r="L183" s="102">
        <v>42500000</v>
      </c>
      <c r="M183" s="102">
        <v>42500000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customHeight="1" x14ac:dyDescent="0.35">
      <c r="A184" s="37"/>
      <c r="B184" s="37"/>
      <c r="C184" s="37"/>
      <c r="D184" s="37"/>
      <c r="E184" s="77"/>
      <c r="F184" s="48">
        <v>7</v>
      </c>
      <c r="G184" s="96" t="s">
        <v>23</v>
      </c>
      <c r="H184" s="97">
        <v>5.9039999999999999</v>
      </c>
      <c r="I184" s="98">
        <v>50</v>
      </c>
      <c r="J184" s="96" t="s">
        <v>111</v>
      </c>
      <c r="K184" s="48" t="s">
        <v>115</v>
      </c>
      <c r="L184" s="102">
        <v>18537807</v>
      </c>
      <c r="M184" s="102">
        <v>18537807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5" customHeight="1" x14ac:dyDescent="0.35">
      <c r="A185" s="37"/>
      <c r="B185" s="37"/>
      <c r="C185" s="37"/>
      <c r="D185" s="37"/>
      <c r="E185" s="77"/>
      <c r="F185" s="48">
        <v>8</v>
      </c>
      <c r="G185" s="96" t="s">
        <v>23</v>
      </c>
      <c r="H185" s="100">
        <v>5.843</v>
      </c>
      <c r="I185" s="98">
        <v>50</v>
      </c>
      <c r="J185" s="96" t="s">
        <v>111</v>
      </c>
      <c r="K185" s="48" t="s">
        <v>115</v>
      </c>
      <c r="L185" s="102">
        <v>5000000</v>
      </c>
      <c r="M185" s="102">
        <v>5000000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5" customHeight="1" x14ac:dyDescent="0.35">
      <c r="A186" s="37"/>
      <c r="B186" s="37"/>
      <c r="C186" s="37"/>
      <c r="D186" s="37"/>
      <c r="E186" s="77"/>
      <c r="F186" s="48">
        <v>9</v>
      </c>
      <c r="G186" s="96" t="s">
        <v>23</v>
      </c>
      <c r="H186" s="100">
        <v>5.8440000000000003</v>
      </c>
      <c r="I186" s="98">
        <v>50</v>
      </c>
      <c r="J186" s="96" t="s">
        <v>111</v>
      </c>
      <c r="K186" s="48" t="s">
        <v>115</v>
      </c>
      <c r="L186" s="102">
        <v>10149815</v>
      </c>
      <c r="M186" s="102">
        <v>10149815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5" customHeight="1" x14ac:dyDescent="0.35">
      <c r="A187" s="37"/>
      <c r="B187" s="37"/>
      <c r="C187" s="37"/>
      <c r="D187" s="37"/>
      <c r="E187" s="77"/>
      <c r="F187" s="48">
        <v>10</v>
      </c>
      <c r="G187" s="96" t="s">
        <v>23</v>
      </c>
      <c r="H187" s="100">
        <v>5.7149999999999999</v>
      </c>
      <c r="I187" s="98">
        <v>50</v>
      </c>
      <c r="J187" s="96" t="s">
        <v>111</v>
      </c>
      <c r="K187" s="48" t="s">
        <v>115</v>
      </c>
      <c r="L187" s="102">
        <v>2000000</v>
      </c>
      <c r="M187" s="102">
        <v>2000000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5" customHeight="1" x14ac:dyDescent="0.35">
      <c r="A188" s="37"/>
      <c r="B188" s="37"/>
      <c r="C188" s="37"/>
      <c r="D188" s="37"/>
      <c r="E188" s="77"/>
      <c r="F188" s="48">
        <v>11</v>
      </c>
      <c r="G188" s="96" t="s">
        <v>23</v>
      </c>
      <c r="H188" s="100">
        <v>5.8029999999999999</v>
      </c>
      <c r="I188" s="98">
        <v>50</v>
      </c>
      <c r="J188" s="96" t="s">
        <v>111</v>
      </c>
      <c r="K188" s="48" t="s">
        <v>115</v>
      </c>
      <c r="L188" s="102">
        <v>15390246</v>
      </c>
      <c r="M188" s="102">
        <v>15390246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5" customHeight="1" x14ac:dyDescent="0.35">
      <c r="A189" s="37"/>
      <c r="B189" s="37"/>
      <c r="C189" s="37"/>
      <c r="D189" s="37"/>
      <c r="E189" s="77"/>
      <c r="F189" s="48">
        <v>12</v>
      </c>
      <c r="G189" s="96" t="s">
        <v>23</v>
      </c>
      <c r="H189" s="101">
        <v>5.8380000000000001</v>
      </c>
      <c r="I189" s="98">
        <v>50</v>
      </c>
      <c r="J189" s="96" t="s">
        <v>111</v>
      </c>
      <c r="K189" s="48" t="s">
        <v>112</v>
      </c>
      <c r="L189" s="102">
        <v>6856994</v>
      </c>
      <c r="M189" s="102">
        <v>6856994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5" customHeight="1" x14ac:dyDescent="0.35">
      <c r="A190" s="37"/>
      <c r="B190" s="37"/>
      <c r="C190" s="37"/>
      <c r="D190" s="37"/>
      <c r="E190" s="77"/>
      <c r="F190" s="48">
        <v>13</v>
      </c>
      <c r="G190" s="96" t="s">
        <v>23</v>
      </c>
      <c r="H190" s="97">
        <v>4.4589999999999996</v>
      </c>
      <c r="I190" s="98">
        <v>50</v>
      </c>
      <c r="J190" s="96" t="s">
        <v>111</v>
      </c>
      <c r="K190" s="96" t="s">
        <v>270</v>
      </c>
      <c r="L190" s="102">
        <v>5594465</v>
      </c>
      <c r="M190" s="102">
        <v>0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5" customHeight="1" x14ac:dyDescent="0.35">
      <c r="A191" s="37"/>
      <c r="B191" s="46" t="str">
        <f>B178 &amp; " Total"</f>
        <v>2025-H17 Total</v>
      </c>
      <c r="C191" s="46" t="s">
        <v>30</v>
      </c>
      <c r="D191" s="46" t="s">
        <v>30</v>
      </c>
      <c r="E191" s="65" t="str">
        <f>E178</f>
        <v>Reverse REMIC</v>
      </c>
      <c r="F191" s="50" t="s">
        <v>30</v>
      </c>
      <c r="G191" s="51" t="s">
        <v>30</v>
      </c>
      <c r="H191" s="55" t="s">
        <v>30</v>
      </c>
      <c r="I191" s="51" t="s">
        <v>30</v>
      </c>
      <c r="J191" s="51" t="s">
        <v>30</v>
      </c>
      <c r="K191" s="51" t="s">
        <v>30</v>
      </c>
      <c r="L191" s="60">
        <f>SUM(L178:L190)</f>
        <v>310443494</v>
      </c>
      <c r="M191" s="60">
        <f>SUM(M178:M190)</f>
        <v>394262638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5" customHeight="1" x14ac:dyDescent="0.35">
      <c r="A192" s="37"/>
      <c r="B192" s="37" t="s">
        <v>116</v>
      </c>
      <c r="C192" s="37" t="s">
        <v>80</v>
      </c>
      <c r="D192" s="37" t="s">
        <v>22</v>
      </c>
      <c r="E192" s="77" t="s">
        <v>8</v>
      </c>
      <c r="F192" s="48">
        <v>1</v>
      </c>
      <c r="G192" s="48" t="s">
        <v>23</v>
      </c>
      <c r="H192" s="53">
        <v>6.0490000000000004</v>
      </c>
      <c r="I192" s="79">
        <v>50</v>
      </c>
      <c r="J192" s="48" t="s">
        <v>111</v>
      </c>
      <c r="K192" s="48" t="s">
        <v>112</v>
      </c>
      <c r="L192" s="58">
        <v>23138510</v>
      </c>
      <c r="M192" s="58">
        <v>23138510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5" customHeight="1" x14ac:dyDescent="0.35">
      <c r="A193" s="37"/>
      <c r="B193" s="37"/>
      <c r="C193" s="37"/>
      <c r="D193" s="37"/>
      <c r="E193" s="77"/>
      <c r="F193" s="48">
        <v>2</v>
      </c>
      <c r="G193" s="48" t="s">
        <v>23</v>
      </c>
      <c r="H193" s="53">
        <v>6.0490000000000004</v>
      </c>
      <c r="I193" s="79">
        <v>50</v>
      </c>
      <c r="J193" s="48" t="s">
        <v>111</v>
      </c>
      <c r="K193" s="48" t="s">
        <v>112</v>
      </c>
      <c r="L193" s="58">
        <v>23138508</v>
      </c>
      <c r="M193" s="58">
        <v>23138508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5" customHeight="1" x14ac:dyDescent="0.35">
      <c r="A194" s="37"/>
      <c r="B194" s="37"/>
      <c r="C194" s="37"/>
      <c r="D194" s="37"/>
      <c r="E194" s="77"/>
      <c r="F194" s="48">
        <v>3</v>
      </c>
      <c r="G194" s="48" t="s">
        <v>23</v>
      </c>
      <c r="H194" s="53">
        <v>5.78</v>
      </c>
      <c r="I194" s="79">
        <v>50</v>
      </c>
      <c r="J194" s="48" t="s">
        <v>111</v>
      </c>
      <c r="K194" s="48" t="s">
        <v>112</v>
      </c>
      <c r="L194" s="58">
        <v>19302649</v>
      </c>
      <c r="M194" s="58">
        <v>19302649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5" customHeight="1" x14ac:dyDescent="0.35">
      <c r="A195" s="37"/>
      <c r="B195" s="37"/>
      <c r="C195" s="37"/>
      <c r="D195" s="37"/>
      <c r="E195" s="77"/>
      <c r="F195" s="48">
        <v>4</v>
      </c>
      <c r="G195" s="48" t="s">
        <v>23</v>
      </c>
      <c r="H195" s="53">
        <v>5.78</v>
      </c>
      <c r="I195" s="79">
        <v>50</v>
      </c>
      <c r="J195" s="48" t="s">
        <v>111</v>
      </c>
      <c r="K195" s="48" t="s">
        <v>112</v>
      </c>
      <c r="L195" s="58">
        <v>19302647</v>
      </c>
      <c r="M195" s="58">
        <v>19302647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5" customHeight="1" x14ac:dyDescent="0.35">
      <c r="A196" s="37"/>
      <c r="B196" s="37"/>
      <c r="C196" s="37"/>
      <c r="D196" s="37"/>
      <c r="E196" s="77"/>
      <c r="F196" s="48">
        <v>5</v>
      </c>
      <c r="G196" s="48" t="s">
        <v>23</v>
      </c>
      <c r="H196" s="53">
        <v>7.2880000000000003</v>
      </c>
      <c r="I196" s="79">
        <v>50</v>
      </c>
      <c r="J196" s="48" t="s">
        <v>111</v>
      </c>
      <c r="K196" s="48" t="s">
        <v>112</v>
      </c>
      <c r="L196" s="58">
        <v>44144225</v>
      </c>
      <c r="M196" s="58">
        <v>44144225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5" customHeight="1" x14ac:dyDescent="0.35">
      <c r="A197" s="37"/>
      <c r="B197" s="46" t="str">
        <f>B192 &amp; " Total"</f>
        <v>2025-H18 Total</v>
      </c>
      <c r="C197" s="46" t="s">
        <v>30</v>
      </c>
      <c r="D197" s="46" t="s">
        <v>30</v>
      </c>
      <c r="E197" s="65" t="str">
        <f>E192</f>
        <v>Reverse REMIC</v>
      </c>
      <c r="F197" s="50" t="s">
        <v>30</v>
      </c>
      <c r="G197" s="51" t="s">
        <v>30</v>
      </c>
      <c r="H197" s="55" t="s">
        <v>30</v>
      </c>
      <c r="I197" s="74" t="s">
        <v>30</v>
      </c>
      <c r="J197" s="51" t="s">
        <v>30</v>
      </c>
      <c r="K197" s="51" t="s">
        <v>30</v>
      </c>
      <c r="L197" s="60">
        <f>SUM(L192:L196)</f>
        <v>129026539</v>
      </c>
      <c r="M197" s="60">
        <f>SUM(M192:M196)</f>
        <v>129026539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5" customHeight="1" thickBot="1" x14ac:dyDescent="0.4">
      <c r="A198" s="37"/>
      <c r="B198" s="47" t="s">
        <v>9</v>
      </c>
      <c r="C198" s="47" t="s">
        <v>30</v>
      </c>
      <c r="D198" s="47" t="s">
        <v>30</v>
      </c>
      <c r="E198" s="47" t="s">
        <v>30</v>
      </c>
      <c r="F198" s="52" t="s">
        <v>30</v>
      </c>
      <c r="G198" s="52" t="s">
        <v>30</v>
      </c>
      <c r="H198" s="56" t="s">
        <v>30</v>
      </c>
      <c r="I198" s="52" t="s">
        <v>30</v>
      </c>
      <c r="J198" s="52" t="s">
        <v>30</v>
      </c>
      <c r="K198" s="52" t="s">
        <v>30</v>
      </c>
      <c r="L198" s="61">
        <f>SUMIF(B17:B$197, "*Total", L17:L$197)</f>
        <v>24199783535</v>
      </c>
      <c r="M198" s="61">
        <f>SUMIF(B17:B$197, "*Total", M17:M$197)</f>
        <v>20207458274.139999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 t="s">
        <v>117</v>
      </c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48"/>
      <c r="L201" s="58"/>
      <c r="M201" s="58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48"/>
      <c r="L202" s="58"/>
      <c r="M202" s="58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customHeight="1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72"/>
      <c r="L203" s="58"/>
      <c r="M203" s="70"/>
      <c r="N203" s="58"/>
      <c r="O203" s="37"/>
      <c r="P203" s="37"/>
      <c r="Q203" s="37"/>
      <c r="R203" s="37"/>
      <c r="S203" s="37"/>
      <c r="T203" s="37"/>
      <c r="U203" s="37"/>
      <c r="V203" s="37"/>
    </row>
    <row r="204" spans="1:22" ht="14.5" customHeight="1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72"/>
      <c r="L204" s="58"/>
      <c r="M204" s="70"/>
      <c r="N204" s="58"/>
      <c r="O204" s="37"/>
      <c r="P204" s="37"/>
      <c r="Q204" s="37"/>
      <c r="R204" s="37"/>
      <c r="S204" s="37"/>
      <c r="T204" s="37"/>
      <c r="U204" s="37"/>
      <c r="V204" s="37"/>
    </row>
    <row r="205" spans="1:22" ht="14.5" customHeight="1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72"/>
      <c r="L205" s="58"/>
      <c r="M205" s="71"/>
      <c r="N205" s="58"/>
      <c r="O205" s="37"/>
      <c r="P205" s="37"/>
      <c r="Q205" s="37"/>
      <c r="R205" s="37"/>
      <c r="S205" s="37"/>
      <c r="T205" s="37"/>
      <c r="U205" s="37"/>
      <c r="V205" s="37"/>
    </row>
    <row r="206" spans="1:22" ht="14.5" customHeight="1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72"/>
      <c r="L206" s="58"/>
      <c r="M206" s="70"/>
      <c r="N206" s="58"/>
      <c r="O206" s="37"/>
      <c r="P206" s="37"/>
      <c r="Q206" s="37"/>
      <c r="R206" s="37"/>
      <c r="S206" s="37"/>
      <c r="T206" s="37"/>
      <c r="U206" s="37"/>
      <c r="V206" s="37"/>
    </row>
    <row r="207" spans="1:22" ht="14.5" customHeight="1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72"/>
      <c r="L207" s="58"/>
      <c r="M207" s="70"/>
      <c r="N207" s="58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</sheetData>
  <mergeCells count="1">
    <mergeCell ref="B1:I1"/>
  </mergeCells>
  <phoneticPr fontId="19" type="noConversion"/>
  <pageMargins left="0.7" right="0.7" top="0.75" bottom="0.75" header="0.3" footer="0.3"/>
  <pageSetup scale="30" orientation="portrait" horizontalDpi="1200" verticalDpi="120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3" t="s">
        <v>118</v>
      </c>
      <c r="C1" s="83"/>
      <c r="D1" s="83"/>
      <c r="E1" s="83"/>
      <c r="F1" s="83"/>
      <c r="G1" s="83"/>
      <c r="H1" s="83"/>
      <c r="I1" s="8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84"/>
      <c r="H6" s="84"/>
      <c r="I6" s="84"/>
      <c r="J6" s="84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84"/>
      <c r="H7" s="84"/>
      <c r="I7" s="84"/>
      <c r="J7" s="84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84"/>
      <c r="H8" s="84"/>
      <c r="I8" s="84"/>
      <c r="J8" s="84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84"/>
      <c r="H9" s="84"/>
      <c r="I9" s="84"/>
      <c r="J9" s="84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84"/>
      <c r="H10" s="84"/>
      <c r="I10" s="84"/>
      <c r="J10" s="84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119</v>
      </c>
      <c r="C17" s="37" t="s">
        <v>48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120</v>
      </c>
      <c r="K17" s="48" t="s">
        <v>121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122</v>
      </c>
      <c r="K18" s="48" t="s">
        <v>123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122</v>
      </c>
      <c r="K19" s="48" t="s">
        <v>123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124</v>
      </c>
      <c r="K20" s="48" t="s">
        <v>125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124</v>
      </c>
      <c r="K21" s="48" t="s">
        <v>125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120</v>
      </c>
      <c r="K22" s="48" t="s">
        <v>121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120</v>
      </c>
      <c r="K23" s="48" t="s">
        <v>121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126</v>
      </c>
      <c r="K24" s="48" t="s">
        <v>127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128</v>
      </c>
      <c r="K25" s="48" t="s">
        <v>129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42</v>
      </c>
      <c r="H26" s="53" t="s">
        <v>43</v>
      </c>
      <c r="I26" s="48" t="s">
        <v>43</v>
      </c>
      <c r="J26" s="48" t="s">
        <v>130</v>
      </c>
      <c r="K26" s="48" t="s">
        <v>121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42</v>
      </c>
      <c r="H27" s="53" t="s">
        <v>43</v>
      </c>
      <c r="I27" s="48" t="s">
        <v>43</v>
      </c>
      <c r="J27" s="48" t="s">
        <v>130</v>
      </c>
      <c r="K27" s="48" t="s">
        <v>131</v>
      </c>
      <c r="L27" s="58">
        <v>12599980</v>
      </c>
      <c r="M27" s="58" t="s">
        <v>132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126</v>
      </c>
      <c r="K28" s="48" t="s">
        <v>131</v>
      </c>
      <c r="L28" s="58">
        <v>81921747</v>
      </c>
      <c r="M28" s="58" t="s">
        <v>132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59</v>
      </c>
      <c r="H29" s="53">
        <v>5.718</v>
      </c>
      <c r="I29" s="48">
        <v>30</v>
      </c>
      <c r="J29" s="48" t="s">
        <v>120</v>
      </c>
      <c r="K29" s="48" t="s">
        <v>133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124</v>
      </c>
      <c r="K30" s="48" t="s">
        <v>125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42</v>
      </c>
      <c r="H31" s="53" t="s">
        <v>43</v>
      </c>
      <c r="I31" s="48" t="s">
        <v>43</v>
      </c>
      <c r="J31" s="48" t="s">
        <v>134</v>
      </c>
      <c r="K31" s="48" t="s">
        <v>131</v>
      </c>
      <c r="L31" s="58">
        <v>15838803</v>
      </c>
      <c r="M31" s="58" t="s">
        <v>132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126</v>
      </c>
      <c r="K32" s="48" t="s">
        <v>131</v>
      </c>
      <c r="L32" s="58">
        <v>8925649</v>
      </c>
      <c r="M32" s="58" t="s">
        <v>132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120</v>
      </c>
      <c r="K33" s="48" t="s">
        <v>135</v>
      </c>
      <c r="L33" s="58">
        <v>23402770</v>
      </c>
      <c r="M33" s="58" t="s">
        <v>132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120</v>
      </c>
      <c r="K34" s="48" t="s">
        <v>135</v>
      </c>
      <c r="L34" s="58">
        <v>22372810</v>
      </c>
      <c r="M34" s="58" t="s">
        <v>132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59</v>
      </c>
      <c r="H35" s="53">
        <v>5.5</v>
      </c>
      <c r="I35" s="48">
        <v>30</v>
      </c>
      <c r="J35" s="48" t="s">
        <v>120</v>
      </c>
      <c r="K35" s="48" t="s">
        <v>136</v>
      </c>
      <c r="L35" s="58">
        <v>4326723</v>
      </c>
      <c r="M35" s="58" t="s">
        <v>132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42</v>
      </c>
      <c r="H36" s="53" t="s">
        <v>43</v>
      </c>
      <c r="I36" s="48" t="s">
        <v>43</v>
      </c>
      <c r="J36" s="48" t="s">
        <v>130</v>
      </c>
      <c r="K36" s="48" t="s">
        <v>137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138</v>
      </c>
      <c r="C37" s="46" t="s">
        <v>30</v>
      </c>
      <c r="D37" s="46" t="s">
        <v>30</v>
      </c>
      <c r="E37" s="46" t="s">
        <v>30</v>
      </c>
      <c r="F37" s="50" t="s">
        <v>30</v>
      </c>
      <c r="G37" s="51" t="s">
        <v>30</v>
      </c>
      <c r="H37" s="55" t="s">
        <v>30</v>
      </c>
      <c r="I37" s="51" t="s">
        <v>30</v>
      </c>
      <c r="J37" s="51" t="s">
        <v>30</v>
      </c>
      <c r="K37" s="51" t="s">
        <v>30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139</v>
      </c>
      <c r="C38" s="37" t="s">
        <v>68</v>
      </c>
      <c r="D38" s="37" t="s">
        <v>22</v>
      </c>
      <c r="E38" s="37" t="s">
        <v>140</v>
      </c>
      <c r="F38" s="48">
        <v>1</v>
      </c>
      <c r="G38" s="48" t="s">
        <v>23</v>
      </c>
      <c r="H38" s="53">
        <v>6</v>
      </c>
      <c r="I38" s="48">
        <v>30</v>
      </c>
      <c r="J38" s="48" t="s">
        <v>120</v>
      </c>
      <c r="K38" s="48" t="s">
        <v>135</v>
      </c>
      <c r="L38" s="58">
        <v>90000000</v>
      </c>
      <c r="M38" s="58" t="s">
        <v>132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141</v>
      </c>
      <c r="K39" s="48" t="s">
        <v>127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42</v>
      </c>
      <c r="H40" s="53" t="s">
        <v>43</v>
      </c>
      <c r="I40" s="48" t="s">
        <v>43</v>
      </c>
      <c r="J40" s="48" t="s">
        <v>142</v>
      </c>
      <c r="K40" s="48" t="s">
        <v>125</v>
      </c>
      <c r="L40" s="58" t="s">
        <v>143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42</v>
      </c>
      <c r="H41" s="53" t="s">
        <v>43</v>
      </c>
      <c r="I41" s="48" t="s">
        <v>43</v>
      </c>
      <c r="J41" s="48" t="s">
        <v>142</v>
      </c>
      <c r="K41" s="48" t="s">
        <v>125</v>
      </c>
      <c r="L41" s="58" t="s">
        <v>143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122</v>
      </c>
      <c r="K42" s="48" t="s">
        <v>123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120</v>
      </c>
      <c r="K43" s="48" t="s">
        <v>121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120</v>
      </c>
      <c r="K44" s="48" t="s">
        <v>121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126</v>
      </c>
      <c r="K45" s="48" t="s">
        <v>131</v>
      </c>
      <c r="L45" s="58">
        <v>7620392</v>
      </c>
      <c r="M45" s="58" t="s">
        <v>132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144</v>
      </c>
      <c r="H46" s="53">
        <v>6.5</v>
      </c>
      <c r="I46" s="48">
        <v>30</v>
      </c>
      <c r="J46" s="48" t="s">
        <v>120</v>
      </c>
      <c r="K46" s="48" t="s">
        <v>121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120</v>
      </c>
      <c r="K47" s="48" t="s">
        <v>135</v>
      </c>
      <c r="L47" s="58">
        <v>5000000</v>
      </c>
      <c r="M47" s="58" t="s">
        <v>132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120</v>
      </c>
      <c r="K48" s="48" t="s">
        <v>121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120</v>
      </c>
      <c r="K49" s="48" t="s">
        <v>121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126</v>
      </c>
      <c r="K50" s="48" t="s">
        <v>131</v>
      </c>
      <c r="L50" s="58">
        <v>21707165</v>
      </c>
      <c r="M50" s="58" t="s">
        <v>132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120</v>
      </c>
      <c r="K51" s="48" t="s">
        <v>121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120</v>
      </c>
      <c r="K52" s="48" t="s">
        <v>121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120</v>
      </c>
      <c r="K53" s="48" t="s">
        <v>135</v>
      </c>
      <c r="L53" s="58">
        <v>97360130</v>
      </c>
      <c r="M53" s="58" t="s">
        <v>132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120</v>
      </c>
      <c r="K54" s="48" t="s">
        <v>121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145</v>
      </c>
      <c r="H55" s="53" t="s">
        <v>43</v>
      </c>
      <c r="I55" s="48" t="s">
        <v>43</v>
      </c>
      <c r="J55" s="48" t="s">
        <v>142</v>
      </c>
      <c r="K55" s="48" t="s">
        <v>125</v>
      </c>
      <c r="L55" s="58" t="s">
        <v>143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126</v>
      </c>
      <c r="K56" s="48" t="s">
        <v>131</v>
      </c>
      <c r="L56" s="58">
        <v>80082610</v>
      </c>
      <c r="M56" s="58" t="s">
        <v>132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42</v>
      </c>
      <c r="H57" s="53" t="s">
        <v>43</v>
      </c>
      <c r="I57" s="48" t="s">
        <v>43</v>
      </c>
      <c r="J57" s="48" t="s">
        <v>130</v>
      </c>
      <c r="K57" s="48" t="s">
        <v>121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124</v>
      </c>
      <c r="K58" s="48" t="s">
        <v>135</v>
      </c>
      <c r="L58" s="58">
        <v>16537431</v>
      </c>
      <c r="M58" s="58" t="s">
        <v>132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42</v>
      </c>
      <c r="H59" s="53" t="s">
        <v>43</v>
      </c>
      <c r="I59" s="48" t="s">
        <v>43</v>
      </c>
      <c r="J59" s="48" t="s">
        <v>146</v>
      </c>
      <c r="K59" s="48" t="s">
        <v>135</v>
      </c>
      <c r="L59" s="58">
        <v>17076026</v>
      </c>
      <c r="M59" s="58" t="s">
        <v>132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147</v>
      </c>
      <c r="C60" s="46" t="s">
        <v>30</v>
      </c>
      <c r="D60" s="46" t="s">
        <v>30</v>
      </c>
      <c r="E60" s="46" t="s">
        <v>30</v>
      </c>
      <c r="F60" s="50" t="s">
        <v>30</v>
      </c>
      <c r="G60" s="51" t="s">
        <v>30</v>
      </c>
      <c r="H60" s="55" t="s">
        <v>30</v>
      </c>
      <c r="I60" s="51" t="s">
        <v>30</v>
      </c>
      <c r="J60" s="51" t="s">
        <v>30</v>
      </c>
      <c r="K60" s="51" t="s">
        <v>30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148</v>
      </c>
      <c r="C61" s="37" t="s">
        <v>21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120</v>
      </c>
      <c r="K61" s="48" t="s">
        <v>121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120</v>
      </c>
      <c r="K62" s="48" t="s">
        <v>121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128</v>
      </c>
      <c r="K63" s="48" t="s">
        <v>129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120</v>
      </c>
      <c r="K64" s="48" t="s">
        <v>123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124</v>
      </c>
      <c r="K65" s="48" t="s">
        <v>135</v>
      </c>
      <c r="L65" s="58">
        <v>64162662</v>
      </c>
      <c r="M65" s="58" t="s">
        <v>132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120</v>
      </c>
      <c r="K66" s="48" t="s">
        <v>121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128</v>
      </c>
      <c r="K67" s="48" t="s">
        <v>129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42</v>
      </c>
      <c r="H68" s="53" t="s">
        <v>43</v>
      </c>
      <c r="I68" s="48" t="s">
        <v>43</v>
      </c>
      <c r="J68" s="48" t="s">
        <v>149</v>
      </c>
      <c r="K68" s="48" t="s">
        <v>131</v>
      </c>
      <c r="L68" s="58">
        <v>73039347</v>
      </c>
      <c r="M68" s="58" t="s">
        <v>132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144</v>
      </c>
      <c r="H69" s="53">
        <v>6.5</v>
      </c>
      <c r="I69" s="48">
        <v>30</v>
      </c>
      <c r="J69" s="48" t="s">
        <v>120</v>
      </c>
      <c r="K69" s="48" t="s">
        <v>121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150</v>
      </c>
      <c r="K70" s="48" t="s">
        <v>123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128</v>
      </c>
      <c r="K71" s="48" t="s">
        <v>129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151</v>
      </c>
      <c r="C72" s="46" t="s">
        <v>30</v>
      </c>
      <c r="D72" s="46" t="s">
        <v>30</v>
      </c>
      <c r="E72" s="46" t="s">
        <v>30</v>
      </c>
      <c r="F72" s="50" t="s">
        <v>30</v>
      </c>
      <c r="G72" s="51" t="s">
        <v>30</v>
      </c>
      <c r="H72" s="55" t="s">
        <v>30</v>
      </c>
      <c r="I72" s="51" t="s">
        <v>30</v>
      </c>
      <c r="J72" s="51" t="s">
        <v>30</v>
      </c>
      <c r="K72" s="51" t="s">
        <v>30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152</v>
      </c>
      <c r="C73" s="37" t="s">
        <v>63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126</v>
      </c>
      <c r="K73" s="48" t="s">
        <v>131</v>
      </c>
      <c r="L73" s="58">
        <v>60542546</v>
      </c>
      <c r="M73" s="58" t="s">
        <v>132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128</v>
      </c>
      <c r="K74" s="48" t="s">
        <v>129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120</v>
      </c>
      <c r="K75" s="48" t="s">
        <v>121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153</v>
      </c>
      <c r="C76" s="46" t="s">
        <v>30</v>
      </c>
      <c r="D76" s="46" t="s">
        <v>30</v>
      </c>
      <c r="E76" s="46" t="s">
        <v>30</v>
      </c>
      <c r="F76" s="50" t="s">
        <v>30</v>
      </c>
      <c r="G76" s="51" t="s">
        <v>30</v>
      </c>
      <c r="H76" s="55" t="s">
        <v>30</v>
      </c>
      <c r="I76" s="51" t="s">
        <v>30</v>
      </c>
      <c r="J76" s="51" t="s">
        <v>30</v>
      </c>
      <c r="K76" s="51" t="s">
        <v>30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154</v>
      </c>
      <c r="C77" s="37" t="s">
        <v>80</v>
      </c>
      <c r="D77" s="37" t="s">
        <v>22</v>
      </c>
      <c r="E77" s="37" t="s">
        <v>140</v>
      </c>
      <c r="F77" s="48">
        <v>1</v>
      </c>
      <c r="G77" s="48" t="s">
        <v>144</v>
      </c>
      <c r="H77" s="53">
        <v>6</v>
      </c>
      <c r="I77" s="48">
        <v>30</v>
      </c>
      <c r="J77" s="48" t="s">
        <v>124</v>
      </c>
      <c r="K77" s="48" t="s">
        <v>135</v>
      </c>
      <c r="L77" s="58">
        <v>21154000</v>
      </c>
      <c r="M77" s="58" t="s">
        <v>132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120</v>
      </c>
      <c r="K78" s="48" t="s">
        <v>121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126</v>
      </c>
      <c r="K79" s="48" t="s">
        <v>127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124</v>
      </c>
      <c r="K80" s="48" t="s">
        <v>135</v>
      </c>
      <c r="L80" s="58">
        <v>88877820</v>
      </c>
      <c r="M80" s="58" t="s">
        <v>132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126</v>
      </c>
      <c r="K81" s="48" t="s">
        <v>131</v>
      </c>
      <c r="L81" s="58">
        <v>76401040</v>
      </c>
      <c r="M81" s="58" t="s">
        <v>132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126</v>
      </c>
      <c r="K82" s="48" t="s">
        <v>131</v>
      </c>
      <c r="L82" s="58">
        <v>69787021</v>
      </c>
      <c r="M82" s="58" t="s">
        <v>132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122</v>
      </c>
      <c r="K83" s="48" t="s">
        <v>155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120</v>
      </c>
      <c r="K84" s="48" t="s">
        <v>121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120</v>
      </c>
      <c r="K85" s="48" t="s">
        <v>121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42</v>
      </c>
      <c r="H86" s="53" t="s">
        <v>43</v>
      </c>
      <c r="I86" s="48" t="s">
        <v>43</v>
      </c>
      <c r="J86" s="48" t="s">
        <v>142</v>
      </c>
      <c r="K86" s="48" t="s">
        <v>125</v>
      </c>
      <c r="L86" s="58" t="s">
        <v>143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124</v>
      </c>
      <c r="K87" s="48" t="s">
        <v>135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42</v>
      </c>
      <c r="H88" s="53" t="s">
        <v>43</v>
      </c>
      <c r="I88" s="48" t="s">
        <v>43</v>
      </c>
      <c r="J88" s="48" t="s">
        <v>130</v>
      </c>
      <c r="K88" s="48" t="s">
        <v>135</v>
      </c>
      <c r="L88" s="58">
        <v>3185890</v>
      </c>
      <c r="M88" s="58" t="s">
        <v>132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42</v>
      </c>
      <c r="H89" s="53" t="s">
        <v>43</v>
      </c>
      <c r="I89" s="48" t="s">
        <v>43</v>
      </c>
      <c r="J89" s="48" t="s">
        <v>142</v>
      </c>
      <c r="K89" s="48" t="s">
        <v>156</v>
      </c>
      <c r="L89" s="58" t="s">
        <v>143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42</v>
      </c>
      <c r="H90" s="53" t="s">
        <v>43</v>
      </c>
      <c r="I90" s="48" t="s">
        <v>43</v>
      </c>
      <c r="J90" s="48" t="s">
        <v>142</v>
      </c>
      <c r="K90" s="48" t="s">
        <v>156</v>
      </c>
      <c r="L90" s="58" t="s">
        <v>143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42</v>
      </c>
      <c r="H91" s="53" t="s">
        <v>43</v>
      </c>
      <c r="I91" s="48" t="s">
        <v>43</v>
      </c>
      <c r="J91" s="48" t="s">
        <v>142</v>
      </c>
      <c r="K91" s="48" t="s">
        <v>156</v>
      </c>
      <c r="L91" s="58" t="s">
        <v>143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157</v>
      </c>
      <c r="C92" s="46" t="s">
        <v>30</v>
      </c>
      <c r="D92" s="46" t="s">
        <v>30</v>
      </c>
      <c r="E92" s="46" t="s">
        <v>30</v>
      </c>
      <c r="F92" s="50" t="s">
        <v>30</v>
      </c>
      <c r="G92" s="51" t="s">
        <v>30</v>
      </c>
      <c r="H92" s="55" t="s">
        <v>30</v>
      </c>
      <c r="I92" s="51" t="s">
        <v>30</v>
      </c>
      <c r="J92" s="51" t="s">
        <v>30</v>
      </c>
      <c r="K92" s="51" t="s">
        <v>30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158</v>
      </c>
      <c r="C93" s="37" t="s">
        <v>32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122</v>
      </c>
      <c r="K93" s="48" t="s">
        <v>123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122</v>
      </c>
      <c r="K94" s="48" t="s">
        <v>123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159</v>
      </c>
      <c r="K95" s="48" t="s">
        <v>131</v>
      </c>
      <c r="L95" s="58">
        <v>34769204</v>
      </c>
      <c r="M95" s="58" t="s">
        <v>132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126</v>
      </c>
      <c r="K96" s="48" t="s">
        <v>131</v>
      </c>
      <c r="L96" s="58">
        <v>70422535</v>
      </c>
      <c r="M96" s="58" t="s">
        <v>132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128</v>
      </c>
      <c r="K97" s="48" t="s">
        <v>129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160</v>
      </c>
      <c r="C98" s="46" t="s">
        <v>30</v>
      </c>
      <c r="D98" s="46" t="s">
        <v>30</v>
      </c>
      <c r="E98" s="46" t="s">
        <v>30</v>
      </c>
      <c r="F98" s="50" t="s">
        <v>30</v>
      </c>
      <c r="G98" s="51" t="s">
        <v>30</v>
      </c>
      <c r="H98" s="55" t="s">
        <v>30</v>
      </c>
      <c r="I98" s="51" t="s">
        <v>30</v>
      </c>
      <c r="J98" s="51" t="s">
        <v>30</v>
      </c>
      <c r="K98" s="51" t="s">
        <v>30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161</v>
      </c>
      <c r="C99" s="37" t="s">
        <v>162</v>
      </c>
      <c r="D99" s="37" t="s">
        <v>163</v>
      </c>
      <c r="E99" s="37" t="s">
        <v>7</v>
      </c>
      <c r="F99" s="48">
        <v>1</v>
      </c>
      <c r="G99" s="48" t="s">
        <v>89</v>
      </c>
      <c r="H99" s="53">
        <v>3.94</v>
      </c>
      <c r="I99" s="48">
        <v>40</v>
      </c>
      <c r="J99" s="48" t="s">
        <v>124</v>
      </c>
      <c r="K99" s="48" t="s">
        <v>164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165</v>
      </c>
      <c r="C100" s="46" t="s">
        <v>30</v>
      </c>
      <c r="D100" s="46" t="s">
        <v>30</v>
      </c>
      <c r="E100" s="46" t="s">
        <v>30</v>
      </c>
      <c r="F100" s="50" t="s">
        <v>30</v>
      </c>
      <c r="G100" s="51" t="s">
        <v>30</v>
      </c>
      <c r="H100" s="55" t="s">
        <v>30</v>
      </c>
      <c r="I100" s="51" t="s">
        <v>30</v>
      </c>
      <c r="J100" s="51" t="s">
        <v>30</v>
      </c>
      <c r="K100" s="51" t="s">
        <v>30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166</v>
      </c>
      <c r="C101" s="37" t="s">
        <v>92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167</v>
      </c>
      <c r="K101" s="48" t="s">
        <v>129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120</v>
      </c>
      <c r="K102" s="48" t="s">
        <v>135</v>
      </c>
      <c r="L102" s="58">
        <v>25000000</v>
      </c>
      <c r="M102" s="58" t="s">
        <v>132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167</v>
      </c>
      <c r="K103" s="48" t="s">
        <v>129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120</v>
      </c>
      <c r="K104" s="48" t="s">
        <v>121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128</v>
      </c>
      <c r="K105" s="48" t="s">
        <v>129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122</v>
      </c>
      <c r="K106" s="48" t="s">
        <v>123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120</v>
      </c>
      <c r="K107" s="48" t="s">
        <v>168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128</v>
      </c>
      <c r="K108" s="48" t="s">
        <v>129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42</v>
      </c>
      <c r="H109" s="53" t="s">
        <v>43</v>
      </c>
      <c r="I109" s="48" t="s">
        <v>43</v>
      </c>
      <c r="J109" s="48" t="s">
        <v>142</v>
      </c>
      <c r="K109" s="48" t="s">
        <v>125</v>
      </c>
      <c r="L109" s="58" t="s">
        <v>143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120</v>
      </c>
      <c r="K110" s="48" t="s">
        <v>121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128</v>
      </c>
      <c r="K111" s="48" t="s">
        <v>129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120</v>
      </c>
      <c r="K112" s="48" t="s">
        <v>121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122</v>
      </c>
      <c r="K113" s="48" t="s">
        <v>123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120</v>
      </c>
      <c r="K114" s="48" t="s">
        <v>135</v>
      </c>
      <c r="L114" s="58">
        <v>12000000</v>
      </c>
      <c r="M114" s="58" t="s">
        <v>132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120</v>
      </c>
      <c r="K115" s="48" t="s">
        <v>121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124</v>
      </c>
      <c r="K116" s="48" t="s">
        <v>125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126</v>
      </c>
      <c r="K117" s="48" t="s">
        <v>131</v>
      </c>
      <c r="L117" s="58">
        <v>84939831</v>
      </c>
      <c r="M117" s="58" t="s">
        <v>132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150</v>
      </c>
      <c r="K118" s="48" t="s">
        <v>123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120</v>
      </c>
      <c r="K119" s="48" t="s">
        <v>121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120</v>
      </c>
      <c r="K120" s="48" t="s">
        <v>121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128</v>
      </c>
      <c r="K121" s="48" t="s">
        <v>129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120</v>
      </c>
      <c r="K122" s="48" t="s">
        <v>121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122</v>
      </c>
      <c r="K123" s="48" t="s">
        <v>123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126</v>
      </c>
      <c r="K124" s="48" t="s">
        <v>131</v>
      </c>
      <c r="L124" s="58">
        <v>140756519</v>
      </c>
      <c r="M124" s="58" t="s">
        <v>132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120</v>
      </c>
      <c r="K125" s="48" t="s">
        <v>121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128</v>
      </c>
      <c r="K126" s="48" t="s">
        <v>129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120</v>
      </c>
      <c r="K127" s="48" t="s">
        <v>121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169</v>
      </c>
      <c r="C128" s="46" t="s">
        <v>30</v>
      </c>
      <c r="D128" s="46" t="s">
        <v>30</v>
      </c>
      <c r="E128" s="46" t="s">
        <v>30</v>
      </c>
      <c r="F128" s="50" t="s">
        <v>30</v>
      </c>
      <c r="G128" s="51" t="s">
        <v>30</v>
      </c>
      <c r="H128" s="55" t="s">
        <v>30</v>
      </c>
      <c r="I128" s="51" t="s">
        <v>30</v>
      </c>
      <c r="J128" s="51" t="s">
        <v>30</v>
      </c>
      <c r="K128" s="51" t="s">
        <v>30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170</v>
      </c>
      <c r="C129" s="37" t="s">
        <v>38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126</v>
      </c>
      <c r="K129" s="48" t="s">
        <v>131</v>
      </c>
      <c r="L129" s="58">
        <v>59573982</v>
      </c>
      <c r="M129" s="58" t="s">
        <v>132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144</v>
      </c>
      <c r="H130" s="53">
        <v>5</v>
      </c>
      <c r="I130" s="48">
        <v>30</v>
      </c>
      <c r="J130" s="48" t="s">
        <v>126</v>
      </c>
      <c r="K130" s="48" t="s">
        <v>131</v>
      </c>
      <c r="L130" s="58">
        <v>18000438</v>
      </c>
      <c r="M130" s="58" t="s">
        <v>132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144</v>
      </c>
      <c r="H131" s="53">
        <v>6</v>
      </c>
      <c r="I131" s="48">
        <v>30</v>
      </c>
      <c r="J131" s="48" t="s">
        <v>126</v>
      </c>
      <c r="K131" s="48" t="s">
        <v>127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122</v>
      </c>
      <c r="K132" s="48" t="s">
        <v>123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144</v>
      </c>
      <c r="H133" s="53">
        <v>6</v>
      </c>
      <c r="I133" s="48">
        <v>30</v>
      </c>
      <c r="J133" s="48" t="s">
        <v>126</v>
      </c>
      <c r="K133" s="48" t="s">
        <v>131</v>
      </c>
      <c r="L133" s="58">
        <v>14195271</v>
      </c>
      <c r="M133" s="58" t="s">
        <v>132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122</v>
      </c>
      <c r="K134" s="48" t="s">
        <v>123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42</v>
      </c>
      <c r="H135" s="53" t="s">
        <v>43</v>
      </c>
      <c r="I135" s="48" t="s">
        <v>43</v>
      </c>
      <c r="J135" s="48" t="s">
        <v>130</v>
      </c>
      <c r="K135" s="48" t="s">
        <v>121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42</v>
      </c>
      <c r="H136" s="53" t="s">
        <v>43</v>
      </c>
      <c r="I136" s="48" t="s">
        <v>43</v>
      </c>
      <c r="J136" s="48" t="s">
        <v>130</v>
      </c>
      <c r="K136" s="48" t="s">
        <v>121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171</v>
      </c>
      <c r="H137" s="53" t="s">
        <v>43</v>
      </c>
      <c r="I137" s="48" t="s">
        <v>43</v>
      </c>
      <c r="J137" s="48" t="s">
        <v>172</v>
      </c>
      <c r="K137" s="48" t="s">
        <v>173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42</v>
      </c>
      <c r="H138" s="53" t="s">
        <v>43</v>
      </c>
      <c r="I138" s="48" t="s">
        <v>43</v>
      </c>
      <c r="J138" s="48" t="s">
        <v>130</v>
      </c>
      <c r="K138" s="48" t="s">
        <v>121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144</v>
      </c>
      <c r="H139" s="53">
        <v>6</v>
      </c>
      <c r="I139" s="48">
        <v>30</v>
      </c>
      <c r="J139" s="48" t="s">
        <v>124</v>
      </c>
      <c r="K139" s="48" t="s">
        <v>125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120</v>
      </c>
      <c r="K140" s="48" t="s">
        <v>121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159</v>
      </c>
      <c r="K141" s="48" t="s">
        <v>131</v>
      </c>
      <c r="L141" s="58">
        <v>7761429</v>
      </c>
      <c r="M141" s="58" t="s">
        <v>132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42</v>
      </c>
      <c r="H142" s="53" t="s">
        <v>43</v>
      </c>
      <c r="I142" s="48" t="s">
        <v>43</v>
      </c>
      <c r="J142" s="48" t="s">
        <v>142</v>
      </c>
      <c r="K142" s="48" t="s">
        <v>156</v>
      </c>
      <c r="L142" s="58" t="s">
        <v>143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42</v>
      </c>
      <c r="H143" s="53" t="s">
        <v>43</v>
      </c>
      <c r="I143" s="48" t="s">
        <v>43</v>
      </c>
      <c r="J143" s="48" t="s">
        <v>142</v>
      </c>
      <c r="K143" s="48" t="s">
        <v>156</v>
      </c>
      <c r="L143" s="58" t="s">
        <v>143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120</v>
      </c>
      <c r="K144" s="48" t="s">
        <v>121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174</v>
      </c>
      <c r="C145" s="46" t="s">
        <v>30</v>
      </c>
      <c r="D145" s="46" t="s">
        <v>30</v>
      </c>
      <c r="E145" s="46" t="s">
        <v>30</v>
      </c>
      <c r="F145" s="50" t="s">
        <v>30</v>
      </c>
      <c r="G145" s="51" t="s">
        <v>30</v>
      </c>
      <c r="H145" s="55" t="s">
        <v>30</v>
      </c>
      <c r="I145" s="51" t="s">
        <v>30</v>
      </c>
      <c r="J145" s="51" t="s">
        <v>30</v>
      </c>
      <c r="K145" s="51" t="s">
        <v>30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175</v>
      </c>
      <c r="C146" s="37" t="s">
        <v>176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120</v>
      </c>
      <c r="K146" s="48" t="s">
        <v>121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120</v>
      </c>
      <c r="K147" s="48" t="s">
        <v>121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177</v>
      </c>
      <c r="H148" s="53" t="s">
        <v>43</v>
      </c>
      <c r="I148" s="48" t="s">
        <v>43</v>
      </c>
      <c r="J148" s="48" t="s">
        <v>142</v>
      </c>
      <c r="K148" s="48" t="s">
        <v>125</v>
      </c>
      <c r="L148" s="58" t="s">
        <v>143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177</v>
      </c>
      <c r="H149" s="53" t="s">
        <v>43</v>
      </c>
      <c r="I149" s="48" t="s">
        <v>43</v>
      </c>
      <c r="J149" s="48" t="s">
        <v>142</v>
      </c>
      <c r="K149" s="48" t="s">
        <v>125</v>
      </c>
      <c r="L149" s="58" t="s">
        <v>143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178</v>
      </c>
      <c r="C150" s="46" t="s">
        <v>30</v>
      </c>
      <c r="D150" s="46" t="s">
        <v>30</v>
      </c>
      <c r="E150" s="46" t="s">
        <v>30</v>
      </c>
      <c r="F150" s="50" t="s">
        <v>30</v>
      </c>
      <c r="G150" s="51" t="s">
        <v>30</v>
      </c>
      <c r="H150" s="55" t="s">
        <v>30</v>
      </c>
      <c r="I150" s="51" t="s">
        <v>30</v>
      </c>
      <c r="J150" s="51" t="s">
        <v>30</v>
      </c>
      <c r="K150" s="51" t="s">
        <v>30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179</v>
      </c>
      <c r="C151" s="37" t="s">
        <v>68</v>
      </c>
      <c r="D151" s="37" t="s">
        <v>22</v>
      </c>
      <c r="E151" s="37" t="s">
        <v>7</v>
      </c>
      <c r="F151" s="48">
        <v>1</v>
      </c>
      <c r="G151" s="48" t="s">
        <v>89</v>
      </c>
      <c r="H151" s="53">
        <v>3.754</v>
      </c>
      <c r="I151" s="48">
        <v>40</v>
      </c>
      <c r="J151" s="48" t="s">
        <v>124</v>
      </c>
      <c r="K151" s="48" t="s">
        <v>164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89</v>
      </c>
      <c r="H152" s="53">
        <v>4.7530000000000001</v>
      </c>
      <c r="I152" s="48">
        <v>40</v>
      </c>
      <c r="J152" s="48" t="s">
        <v>120</v>
      </c>
      <c r="K152" s="48" t="s">
        <v>164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89</v>
      </c>
      <c r="H153" s="53">
        <v>4.7510000000000003</v>
      </c>
      <c r="I153" s="48">
        <v>40</v>
      </c>
      <c r="J153" s="48" t="s">
        <v>124</v>
      </c>
      <c r="K153" s="48" t="s">
        <v>133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89</v>
      </c>
      <c r="H154" s="53">
        <v>5.0010000000000003</v>
      </c>
      <c r="I154" s="48">
        <v>40</v>
      </c>
      <c r="J154" s="48" t="s">
        <v>124</v>
      </c>
      <c r="K154" s="48" t="s">
        <v>133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180</v>
      </c>
      <c r="C155" s="46" t="s">
        <v>30</v>
      </c>
      <c r="D155" s="46" t="s">
        <v>30</v>
      </c>
      <c r="E155" s="46" t="s">
        <v>30</v>
      </c>
      <c r="F155" s="50" t="s">
        <v>30</v>
      </c>
      <c r="G155" s="51" t="s">
        <v>30</v>
      </c>
      <c r="H155" s="55" t="s">
        <v>30</v>
      </c>
      <c r="I155" s="51" t="s">
        <v>30</v>
      </c>
      <c r="J155" s="51" t="s">
        <v>30</v>
      </c>
      <c r="K155" s="51" t="s">
        <v>30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181</v>
      </c>
      <c r="C156" s="37" t="s">
        <v>88</v>
      </c>
      <c r="D156" s="37" t="s">
        <v>22</v>
      </c>
      <c r="E156" s="37" t="s">
        <v>7</v>
      </c>
      <c r="F156" s="48">
        <v>1</v>
      </c>
      <c r="G156" s="48" t="s">
        <v>89</v>
      </c>
      <c r="H156" s="53">
        <v>4.673</v>
      </c>
      <c r="I156" s="48">
        <v>40</v>
      </c>
      <c r="J156" s="48" t="s">
        <v>120</v>
      </c>
      <c r="K156" s="48" t="s">
        <v>164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89</v>
      </c>
      <c r="H157" s="53">
        <v>5.984</v>
      </c>
      <c r="I157" s="48">
        <v>40</v>
      </c>
      <c r="J157" s="48" t="s">
        <v>122</v>
      </c>
      <c r="K157" s="48" t="s">
        <v>133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182</v>
      </c>
      <c r="C158" s="46" t="s">
        <v>30</v>
      </c>
      <c r="D158" s="46" t="s">
        <v>30</v>
      </c>
      <c r="E158" s="46" t="s">
        <v>30</v>
      </c>
      <c r="F158" s="50" t="s">
        <v>30</v>
      </c>
      <c r="G158" s="51" t="s">
        <v>30</v>
      </c>
      <c r="H158" s="55" t="s">
        <v>30</v>
      </c>
      <c r="I158" s="51" t="s">
        <v>30</v>
      </c>
      <c r="J158" s="51" t="s">
        <v>30</v>
      </c>
      <c r="K158" s="51" t="s">
        <v>30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183</v>
      </c>
      <c r="C159" s="37" t="s">
        <v>95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126</v>
      </c>
      <c r="K159" s="48" t="s">
        <v>131</v>
      </c>
      <c r="L159" s="58">
        <v>32474180</v>
      </c>
      <c r="M159" s="58" t="s">
        <v>132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184</v>
      </c>
      <c r="K160" s="48" t="s">
        <v>123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120</v>
      </c>
      <c r="K161" s="48" t="s">
        <v>121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128</v>
      </c>
      <c r="K162" s="48" t="s">
        <v>129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185</v>
      </c>
      <c r="C163" s="46" t="s">
        <v>30</v>
      </c>
      <c r="D163" s="46" t="s">
        <v>30</v>
      </c>
      <c r="E163" s="46" t="s">
        <v>30</v>
      </c>
      <c r="F163" s="50" t="s">
        <v>30</v>
      </c>
      <c r="G163" s="51" t="s">
        <v>30</v>
      </c>
      <c r="H163" s="55" t="s">
        <v>30</v>
      </c>
      <c r="I163" s="51" t="s">
        <v>30</v>
      </c>
      <c r="J163" s="51" t="s">
        <v>30</v>
      </c>
      <c r="K163" s="51" t="s">
        <v>30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186</v>
      </c>
      <c r="C164" s="37" t="s">
        <v>95</v>
      </c>
      <c r="D164" s="37" t="s">
        <v>22</v>
      </c>
      <c r="E164" s="37" t="s">
        <v>7</v>
      </c>
      <c r="F164" s="48">
        <v>1</v>
      </c>
      <c r="G164" s="48" t="s">
        <v>89</v>
      </c>
      <c r="H164" s="53">
        <v>5.2539999999999996</v>
      </c>
      <c r="I164" s="48">
        <v>40</v>
      </c>
      <c r="J164" s="48" t="s">
        <v>124</v>
      </c>
      <c r="K164" s="48" t="s">
        <v>133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187</v>
      </c>
      <c r="C165" s="46" t="s">
        <v>30</v>
      </c>
      <c r="D165" s="46" t="s">
        <v>30</v>
      </c>
      <c r="E165" s="46" t="s">
        <v>30</v>
      </c>
      <c r="F165" s="50" t="s">
        <v>30</v>
      </c>
      <c r="G165" s="51" t="s">
        <v>30</v>
      </c>
      <c r="H165" s="55" t="s">
        <v>30</v>
      </c>
      <c r="I165" s="51" t="s">
        <v>30</v>
      </c>
      <c r="J165" s="51" t="s">
        <v>30</v>
      </c>
      <c r="K165" s="51" t="s">
        <v>30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188</v>
      </c>
      <c r="C166" s="37" t="s">
        <v>88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128</v>
      </c>
      <c r="K166" s="48" t="s">
        <v>129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120</v>
      </c>
      <c r="K167" s="48" t="s">
        <v>121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42</v>
      </c>
      <c r="H168" s="53" t="s">
        <v>43</v>
      </c>
      <c r="I168" s="48" t="s">
        <v>43</v>
      </c>
      <c r="J168" s="48" t="s">
        <v>149</v>
      </c>
      <c r="K168" s="48" t="s">
        <v>131</v>
      </c>
      <c r="L168" s="58">
        <v>16411379</v>
      </c>
      <c r="M168" s="58" t="s">
        <v>132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120</v>
      </c>
      <c r="K169" s="48" t="s">
        <v>123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120</v>
      </c>
      <c r="K170" s="48" t="s">
        <v>123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42</v>
      </c>
      <c r="H171" s="53" t="s">
        <v>43</v>
      </c>
      <c r="I171" s="48" t="s">
        <v>43</v>
      </c>
      <c r="J171" s="48" t="s">
        <v>142</v>
      </c>
      <c r="K171" s="48" t="s">
        <v>156</v>
      </c>
      <c r="L171" s="58" t="s">
        <v>143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189</v>
      </c>
      <c r="C172" s="46" t="s">
        <v>30</v>
      </c>
      <c r="D172" s="46" t="s">
        <v>30</v>
      </c>
      <c r="E172" s="46" t="s">
        <v>30</v>
      </c>
      <c r="F172" s="50" t="s">
        <v>30</v>
      </c>
      <c r="G172" s="51" t="s">
        <v>30</v>
      </c>
      <c r="H172" s="55" t="s">
        <v>30</v>
      </c>
      <c r="I172" s="51" t="s">
        <v>30</v>
      </c>
      <c r="J172" s="51" t="s">
        <v>30</v>
      </c>
      <c r="K172" s="51" t="s">
        <v>30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190</v>
      </c>
      <c r="C173" s="37" t="s">
        <v>104</v>
      </c>
      <c r="D173" s="37" t="s">
        <v>22</v>
      </c>
      <c r="E173" s="37" t="s">
        <v>7</v>
      </c>
      <c r="F173" s="48">
        <v>1</v>
      </c>
      <c r="G173" s="48" t="s">
        <v>89</v>
      </c>
      <c r="H173" s="53">
        <v>5.1669999999999998</v>
      </c>
      <c r="I173" s="48">
        <v>40</v>
      </c>
      <c r="J173" s="48" t="s">
        <v>124</v>
      </c>
      <c r="K173" s="48" t="s">
        <v>191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192</v>
      </c>
      <c r="C174" s="46" t="s">
        <v>30</v>
      </c>
      <c r="D174" s="46" t="s">
        <v>30</v>
      </c>
      <c r="E174" s="46" t="s">
        <v>30</v>
      </c>
      <c r="F174" s="50" t="s">
        <v>30</v>
      </c>
      <c r="G174" s="51" t="s">
        <v>30</v>
      </c>
      <c r="H174" s="55" t="s">
        <v>30</v>
      </c>
      <c r="I174" s="51" t="s">
        <v>30</v>
      </c>
      <c r="J174" s="51" t="s">
        <v>30</v>
      </c>
      <c r="K174" s="51" t="s">
        <v>30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193</v>
      </c>
      <c r="C175" s="37" t="s">
        <v>48</v>
      </c>
      <c r="D175" s="37" t="s">
        <v>22</v>
      </c>
      <c r="E175" s="37" t="s">
        <v>7</v>
      </c>
      <c r="F175" s="48">
        <v>1</v>
      </c>
      <c r="G175" s="48" t="s">
        <v>89</v>
      </c>
      <c r="H175" s="53">
        <v>3.7490000000000001</v>
      </c>
      <c r="I175" s="48">
        <v>40</v>
      </c>
      <c r="J175" s="48" t="s">
        <v>124</v>
      </c>
      <c r="K175" s="48" t="s">
        <v>164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194</v>
      </c>
      <c r="C176" s="46" t="s">
        <v>30</v>
      </c>
      <c r="D176" s="46" t="s">
        <v>30</v>
      </c>
      <c r="E176" s="46" t="s">
        <v>30</v>
      </c>
      <c r="F176" s="50" t="s">
        <v>30</v>
      </c>
      <c r="G176" s="51" t="s">
        <v>30</v>
      </c>
      <c r="H176" s="55" t="s">
        <v>30</v>
      </c>
      <c r="I176" s="51" t="s">
        <v>30</v>
      </c>
      <c r="J176" s="51" t="s">
        <v>30</v>
      </c>
      <c r="K176" s="51" t="s">
        <v>30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195</v>
      </c>
      <c r="C177" s="37" t="s">
        <v>92</v>
      </c>
      <c r="D177" s="37" t="s">
        <v>22</v>
      </c>
      <c r="E177" s="37" t="s">
        <v>7</v>
      </c>
      <c r="F177" s="48">
        <v>1</v>
      </c>
      <c r="G177" s="48" t="s">
        <v>89</v>
      </c>
      <c r="H177" s="53">
        <v>5.7510000000000003</v>
      </c>
      <c r="I177" s="48">
        <v>40</v>
      </c>
      <c r="J177" s="48" t="s">
        <v>122</v>
      </c>
      <c r="K177" s="48" t="s">
        <v>133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196</v>
      </c>
      <c r="C178" s="46" t="s">
        <v>30</v>
      </c>
      <c r="D178" s="46" t="s">
        <v>30</v>
      </c>
      <c r="E178" s="46" t="s">
        <v>30</v>
      </c>
      <c r="F178" s="50" t="s">
        <v>30</v>
      </c>
      <c r="G178" s="51" t="s">
        <v>30</v>
      </c>
      <c r="H178" s="55" t="s">
        <v>30</v>
      </c>
      <c r="I178" s="51" t="s">
        <v>30</v>
      </c>
      <c r="J178" s="51" t="s">
        <v>30</v>
      </c>
      <c r="K178" s="51" t="s">
        <v>30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197</v>
      </c>
      <c r="C179" s="37" t="s">
        <v>104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128</v>
      </c>
      <c r="K179" s="48" t="s">
        <v>129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126</v>
      </c>
      <c r="K180" s="48" t="s">
        <v>131</v>
      </c>
      <c r="L180" s="58">
        <v>90978325</v>
      </c>
      <c r="M180" s="58" t="s">
        <v>132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124</v>
      </c>
      <c r="K181" s="48" t="s">
        <v>125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198</v>
      </c>
      <c r="C182" s="46" t="s">
        <v>30</v>
      </c>
      <c r="D182" s="46" t="s">
        <v>30</v>
      </c>
      <c r="E182" s="46" t="s">
        <v>30</v>
      </c>
      <c r="F182" s="50" t="s">
        <v>30</v>
      </c>
      <c r="G182" s="51" t="s">
        <v>30</v>
      </c>
      <c r="H182" s="55" t="s">
        <v>30</v>
      </c>
      <c r="I182" s="51" t="s">
        <v>30</v>
      </c>
      <c r="J182" s="51" t="s">
        <v>30</v>
      </c>
      <c r="K182" s="51" t="s">
        <v>30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199</v>
      </c>
      <c r="C183" s="37" t="s">
        <v>200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201</v>
      </c>
      <c r="K183" s="48" t="s">
        <v>202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203</v>
      </c>
      <c r="C184" s="46" t="s">
        <v>30</v>
      </c>
      <c r="D184" s="46" t="s">
        <v>30</v>
      </c>
      <c r="E184" s="46" t="s">
        <v>30</v>
      </c>
      <c r="F184" s="50" t="s">
        <v>30</v>
      </c>
      <c r="G184" s="51" t="s">
        <v>30</v>
      </c>
      <c r="H184" s="55" t="s">
        <v>30</v>
      </c>
      <c r="I184" s="51" t="s">
        <v>30</v>
      </c>
      <c r="J184" s="51" t="s">
        <v>30</v>
      </c>
      <c r="K184" s="51" t="s">
        <v>30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204</v>
      </c>
      <c r="C185" s="37" t="s">
        <v>68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205</v>
      </c>
      <c r="K185" s="48" t="s">
        <v>206</v>
      </c>
      <c r="L185" s="58">
        <v>5932669</v>
      </c>
      <c r="M185" s="58" t="s">
        <v>132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42</v>
      </c>
      <c r="H186" s="53" t="s">
        <v>43</v>
      </c>
      <c r="I186" s="48" t="s">
        <v>43</v>
      </c>
      <c r="J186" s="48" t="s">
        <v>207</v>
      </c>
      <c r="K186" s="48" t="s">
        <v>202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201</v>
      </c>
      <c r="K187" s="48" t="s">
        <v>202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201</v>
      </c>
      <c r="K188" s="48" t="s">
        <v>202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201</v>
      </c>
      <c r="K189" s="48" t="s">
        <v>202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201</v>
      </c>
      <c r="K190" s="48" t="s">
        <v>202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42</v>
      </c>
      <c r="H191" s="53" t="s">
        <v>43</v>
      </c>
      <c r="I191" s="48" t="s">
        <v>43</v>
      </c>
      <c r="J191" s="48" t="s">
        <v>207</v>
      </c>
      <c r="K191" s="48" t="s">
        <v>202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201</v>
      </c>
      <c r="K192" s="48" t="s">
        <v>202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201</v>
      </c>
      <c r="K193" s="48" t="s">
        <v>202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201</v>
      </c>
      <c r="K194" s="48" t="s">
        <v>202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42</v>
      </c>
      <c r="H195" s="53" t="s">
        <v>43</v>
      </c>
      <c r="I195" s="48" t="s">
        <v>43</v>
      </c>
      <c r="J195" s="48" t="s">
        <v>207</v>
      </c>
      <c r="K195" s="48" t="s">
        <v>202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201</v>
      </c>
      <c r="K196" s="48" t="s">
        <v>202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201</v>
      </c>
      <c r="K197" s="48" t="s">
        <v>202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201</v>
      </c>
      <c r="K198" s="48" t="s">
        <v>202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201</v>
      </c>
      <c r="K199" s="48" t="s">
        <v>202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205</v>
      </c>
      <c r="K200" s="48" t="s">
        <v>206</v>
      </c>
      <c r="L200" s="58">
        <v>8551657</v>
      </c>
      <c r="M200" s="58" t="s">
        <v>132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205</v>
      </c>
      <c r="K201" s="48" t="s">
        <v>206</v>
      </c>
      <c r="L201" s="58">
        <v>1529256</v>
      </c>
      <c r="M201" s="58" t="s">
        <v>132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201</v>
      </c>
      <c r="K202" s="48" t="s">
        <v>202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201</v>
      </c>
      <c r="K203" s="48" t="s">
        <v>202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201</v>
      </c>
      <c r="K204" s="48" t="s">
        <v>202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201</v>
      </c>
      <c r="K205" s="48" t="s">
        <v>202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208</v>
      </c>
      <c r="C206" s="46" t="s">
        <v>30</v>
      </c>
      <c r="D206" s="46" t="s">
        <v>30</v>
      </c>
      <c r="E206" s="46" t="s">
        <v>30</v>
      </c>
      <c r="F206" s="50" t="s">
        <v>30</v>
      </c>
      <c r="G206" s="51" t="s">
        <v>30</v>
      </c>
      <c r="H206" s="55" t="s">
        <v>30</v>
      </c>
      <c r="I206" s="51" t="s">
        <v>30</v>
      </c>
      <c r="J206" s="51" t="s">
        <v>30</v>
      </c>
      <c r="K206" s="51" t="s">
        <v>30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30</v>
      </c>
      <c r="D207" s="47" t="s">
        <v>30</v>
      </c>
      <c r="E207" s="47" t="s">
        <v>30</v>
      </c>
      <c r="F207" s="52" t="s">
        <v>30</v>
      </c>
      <c r="G207" s="52" t="s">
        <v>30</v>
      </c>
      <c r="H207" s="56" t="s">
        <v>30</v>
      </c>
      <c r="I207" s="52" t="s">
        <v>30</v>
      </c>
      <c r="J207" s="52" t="s">
        <v>30</v>
      </c>
      <c r="K207" s="52" t="s">
        <v>30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117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209</v>
      </c>
      <c r="B1" s="3"/>
      <c r="C1" s="4"/>
      <c r="D1" s="5"/>
      <c r="E1" s="29" t="s">
        <v>210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211</v>
      </c>
      <c r="B2" s="3"/>
      <c r="C2" s="4"/>
      <c r="D2" s="7"/>
      <c r="E2" s="29" t="s">
        <v>212</v>
      </c>
      <c r="F2" s="88"/>
      <c r="G2" s="87"/>
      <c r="H2" s="8"/>
      <c r="I2" s="9" t="s">
        <v>213</v>
      </c>
      <c r="J2" s="10" t="s">
        <v>213</v>
      </c>
      <c r="K2" s="10"/>
      <c r="L2" s="11" t="s">
        <v>214</v>
      </c>
      <c r="M2" s="89" t="s">
        <v>215</v>
      </c>
      <c r="N2" s="90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216</v>
      </c>
      <c r="B3" s="3"/>
      <c r="C3" s="4"/>
      <c r="D3" s="5"/>
      <c r="E3" s="29" t="s">
        <v>217</v>
      </c>
      <c r="F3" s="91"/>
      <c r="G3" s="87"/>
      <c r="H3" s="8"/>
      <c r="I3" s="30"/>
      <c r="J3" s="10" t="s">
        <v>218</v>
      </c>
      <c r="K3" s="10"/>
      <c r="L3" s="12" t="s">
        <v>219</v>
      </c>
      <c r="M3" s="92" t="s">
        <v>220</v>
      </c>
      <c r="N3" s="9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93"/>
      <c r="C4" s="90"/>
      <c r="D4" s="5"/>
      <c r="E4" s="29" t="s">
        <v>221</v>
      </c>
      <c r="F4" s="24"/>
      <c r="G4" s="25"/>
      <c r="H4" s="8"/>
      <c r="I4" s="31"/>
      <c r="J4" s="10" t="s">
        <v>222</v>
      </c>
      <c r="K4" s="10"/>
      <c r="L4" s="14" t="s">
        <v>223</v>
      </c>
      <c r="M4" s="92" t="s">
        <v>224</v>
      </c>
      <c r="N4" s="9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225</v>
      </c>
      <c r="F5" s="91"/>
      <c r="G5" s="87"/>
      <c r="H5" s="8"/>
      <c r="I5" s="15" t="s">
        <v>226</v>
      </c>
      <c r="J5" s="10" t="s">
        <v>227</v>
      </c>
      <c r="K5" s="10"/>
      <c r="L5" s="26" t="s">
        <v>228</v>
      </c>
      <c r="M5" s="28" t="s">
        <v>229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230</v>
      </c>
      <c r="P6" s="8"/>
      <c r="Q6" s="8"/>
      <c r="R6" s="8"/>
      <c r="S6" s="8"/>
      <c r="T6" s="17"/>
      <c r="U6" s="16" t="s">
        <v>231</v>
      </c>
      <c r="V6" s="16" t="s">
        <v>232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233</v>
      </c>
      <c r="G7" s="19" t="s">
        <v>234</v>
      </c>
      <c r="H7" s="19" t="s">
        <v>235</v>
      </c>
      <c r="I7" s="19" t="s">
        <v>236</v>
      </c>
      <c r="J7" s="19" t="s">
        <v>237</v>
      </c>
      <c r="K7" s="19" t="s">
        <v>238</v>
      </c>
      <c r="L7" s="19" t="s">
        <v>239</v>
      </c>
      <c r="M7" s="19" t="s">
        <v>240</v>
      </c>
      <c r="N7" s="19" t="s">
        <v>241</v>
      </c>
      <c r="O7" s="33" t="s">
        <v>242</v>
      </c>
      <c r="P7" s="19" t="s">
        <v>243</v>
      </c>
      <c r="Q7" s="19" t="s">
        <v>244</v>
      </c>
      <c r="R7" s="19" t="s">
        <v>245</v>
      </c>
      <c r="S7" s="19" t="s">
        <v>246</v>
      </c>
      <c r="T7" s="19" t="s">
        <v>247</v>
      </c>
      <c r="U7" s="19" t="s">
        <v>248</v>
      </c>
      <c r="V7" s="19" t="s">
        <v>249</v>
      </c>
      <c r="W7" s="19" t="s">
        <v>250</v>
      </c>
      <c r="X7" s="19" t="s">
        <v>251</v>
      </c>
      <c r="Y7" s="19" t="s">
        <v>252</v>
      </c>
      <c r="Z7" s="19" t="s">
        <v>253</v>
      </c>
      <c r="AA7" s="19" t="s">
        <v>254</v>
      </c>
      <c r="AB7" s="19" t="s">
        <v>255</v>
      </c>
      <c r="AC7" s="19" t="s">
        <v>256</v>
      </c>
      <c r="AD7" s="19" t="s">
        <v>257</v>
      </c>
      <c r="AE7" s="19" t="s">
        <v>258</v>
      </c>
      <c r="AF7" s="8"/>
      <c r="AG7" s="8"/>
      <c r="AH7" s="8"/>
    </row>
    <row r="8" spans="1:34" ht="15.75" customHeight="1" x14ac:dyDescent="0.25">
      <c r="A8" s="20" t="s">
        <v>259</v>
      </c>
      <c r="B8" s="20" t="s">
        <v>260</v>
      </c>
      <c r="C8" s="20" t="s">
        <v>247</v>
      </c>
      <c r="D8" s="20" t="s">
        <v>261</v>
      </c>
      <c r="E8" s="34"/>
      <c r="F8" s="94" t="s">
        <v>262</v>
      </c>
      <c r="G8" s="86"/>
      <c r="H8" s="86"/>
      <c r="I8" s="86"/>
      <c r="J8" s="86"/>
      <c r="K8" s="86"/>
      <c r="L8" s="86"/>
      <c r="M8" s="86"/>
      <c r="N8" s="86"/>
      <c r="O8" s="86"/>
      <c r="P8" s="87"/>
      <c r="Q8" s="95" t="s">
        <v>263</v>
      </c>
      <c r="R8" s="86"/>
      <c r="S8" s="86"/>
      <c r="T8" s="87"/>
      <c r="U8" s="35"/>
      <c r="V8" s="35"/>
      <c r="W8" s="85" t="s">
        <v>264</v>
      </c>
      <c r="X8" s="86"/>
      <c r="Y8" s="86"/>
      <c r="Z8" s="86"/>
      <c r="AA8" s="86"/>
      <c r="AB8" s="86"/>
      <c r="AC8" s="86"/>
      <c r="AD8" s="86"/>
      <c r="AE8" s="87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265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266</v>
      </c>
      <c r="B10" s="21" t="s">
        <v>266</v>
      </c>
      <c r="C10" s="21" t="s">
        <v>266</v>
      </c>
      <c r="D10" s="21" t="s">
        <v>266</v>
      </c>
      <c r="E10" s="27" t="s">
        <v>267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266</v>
      </c>
      <c r="B11" s="21" t="s">
        <v>266</v>
      </c>
      <c r="C11" s="21" t="s">
        <v>266</v>
      </c>
      <c r="D11" s="21" t="s">
        <v>266</v>
      </c>
      <c r="E11" s="27" t="s">
        <v>268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269</v>
      </c>
      <c r="AE16" s="8" t="s">
        <v>269</v>
      </c>
      <c r="AF16" s="8" t="s">
        <v>269</v>
      </c>
      <c r="AG16" s="8"/>
      <c r="AH16" s="8" t="s">
        <v>269</v>
      </c>
    </row>
    <row r="21" spans="12:12" ht="15.75" customHeight="1" x14ac:dyDescent="0.25">
      <c r="L21" s="8" t="s">
        <v>269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AZS6SFW4AK2Z-1321766168-223</_dlc_DocId>
    <_dlc_DocIdUrl xmlns="de691e59-5010-4ecb-9782-7a5fcd7f2ee7">
      <Url>https://cms.ginniemae.gov/data_and_reports/reporting/_layouts/15/DocIdRedir.aspx?ID=AZS6SFW4AK2Z-1321766168-223</Url>
      <Description>AZS6SFW4AK2Z-1321766168-223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B58374-91F4-4D88-8F02-CF7CCDD1F053}"/>
</file>

<file path=customXml/itemProps2.xml><?xml version="1.0" encoding="utf-8"?>
<ds:datastoreItem xmlns:ds="http://schemas.openxmlformats.org/officeDocument/2006/customXml" ds:itemID="{CE4F4229-F1AF-4356-A40B-F2B0CB190780}">
  <ds:schemaRefs>
    <ds:schemaRef ds:uri="http://schemas.microsoft.com/office/infopath/2007/PartnerControls"/>
    <ds:schemaRef ds:uri="b3df3de6-2c12-4bb7-8147-abf59427e194"/>
    <ds:schemaRef ds:uri="http://purl.org/dc/dcmitype/"/>
    <ds:schemaRef ds:uri="69fb3cda-731b-4ba9-a343-64f4efd976f4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Issuance Summary August</vt:lpstr>
      <vt:lpstr>Issuance Summary April</vt:lpstr>
      <vt:lpstr>2021-192 (NOM)</vt:lpstr>
      <vt:lpstr>'Issuance Summary August'!Print_Area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dcterms:created xsi:type="dcterms:W3CDTF">2024-05-16T15:30:08Z</dcterms:created>
  <dcterms:modified xsi:type="dcterms:W3CDTF">2025-08-27T00:49:42Z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8f4ea51d-1dd1-4466-b727-2c5093902e96</vt:lpwstr>
  </property>
  <property fmtid="{D5CDD505-2E9C-101B-9397-08002B2CF9AE}" pid="4" name="MediaServiceImageTags">
    <vt:lpwstr/>
  </property>
</Properties>
</file>