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innie Mae\Live Transactions\2025\2025-12 - December\Deliverables\"/>
    </mc:Choice>
  </mc:AlternateContent>
  <xr:revisionPtr revIDLastSave="0" documentId="13_ncr:1_{B1DA01FE-1951-454B-9719-A98964D9871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ssuance Summary December" sheetId="17" r:id="rId1"/>
    <sheet name="Issuance Summary April" sheetId="16" state="hidden" r:id="rId2"/>
    <sheet name="2021-192 (NOM)" sheetId="15" state="hidden" r:id="rId3"/>
  </sheets>
  <definedNames>
    <definedName name="TrueFalse_Validation">#REF!</definedName>
  </definedNames>
  <calcPr calcId="191028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2" i="17" l="1"/>
  <c r="M155" i="17" l="1"/>
  <c r="M172" i="17" l="1"/>
  <c r="M156" i="17"/>
  <c r="L156" i="17"/>
  <c r="M154" i="17"/>
  <c r="L154" i="17"/>
  <c r="M152" i="17"/>
  <c r="L152" i="17"/>
  <c r="M148" i="17"/>
  <c r="L148" i="17"/>
  <c r="M143" i="17"/>
  <c r="L143" i="17"/>
  <c r="M141" i="17"/>
  <c r="L141" i="17"/>
  <c r="M129" i="17"/>
  <c r="L129" i="17"/>
  <c r="M111" i="17"/>
  <c r="L111" i="17"/>
  <c r="L102" i="17"/>
  <c r="M66" i="17"/>
  <c r="E156" i="17"/>
  <c r="E172" i="17"/>
  <c r="E154" i="17"/>
  <c r="E152" i="17"/>
  <c r="E148" i="17"/>
  <c r="E143" i="17"/>
  <c r="E141" i="17"/>
  <c r="E129" i="17"/>
  <c r="E111" i="17"/>
  <c r="E102" i="17"/>
  <c r="E100" i="17"/>
  <c r="E97" i="17"/>
  <c r="E83" i="17"/>
  <c r="E69" i="17"/>
  <c r="E66" i="17"/>
  <c r="E49" i="17"/>
  <c r="E40" i="17"/>
  <c r="E38" i="17"/>
  <c r="E28" i="17"/>
  <c r="B172" i="17"/>
  <c r="B156" i="17"/>
  <c r="L83" i="17"/>
  <c r="L66" i="17"/>
  <c r="B66" i="17"/>
  <c r="C8" i="17" l="1"/>
  <c r="C7" i="17"/>
  <c r="C9" i="17"/>
  <c r="M100" i="17"/>
  <c r="L100" i="17"/>
  <c r="L28" i="17"/>
  <c r="M102" i="17"/>
  <c r="B154" i="17" l="1"/>
  <c r="M97" i="17" l="1"/>
  <c r="L97" i="17"/>
  <c r="L40" i="17"/>
  <c r="M28" i="17"/>
  <c r="M38" i="17"/>
  <c r="M69" i="17" l="1"/>
  <c r="M83" i="17"/>
  <c r="M49" i="17" l="1"/>
  <c r="L49" i="17"/>
  <c r="L69" i="17" l="1"/>
  <c r="B141" i="17" l="1"/>
  <c r="B148" i="17" l="1"/>
  <c r="L38" i="17"/>
  <c r="B152" i="17"/>
  <c r="B143" i="17"/>
  <c r="M40" i="17"/>
  <c r="B28" i="17" l="1"/>
  <c r="B111" i="17"/>
  <c r="B129" i="17"/>
  <c r="B102" i="17"/>
  <c r="B100" i="17"/>
  <c r="B97" i="17"/>
  <c r="B83" i="17"/>
  <c r="B69" i="17"/>
  <c r="B49" i="17"/>
  <c r="B40" i="17"/>
  <c r="B38" i="17"/>
  <c r="M173" i="17" l="1"/>
  <c r="L173" i="17"/>
  <c r="D7" i="17"/>
  <c r="E9" i="17"/>
  <c r="D9" i="17"/>
  <c r="D8" i="17"/>
  <c r="E7" i="17"/>
  <c r="E8" i="17"/>
  <c r="C10" i="17"/>
  <c r="E10" i="16"/>
  <c r="D10" i="16"/>
  <c r="C10" i="16"/>
  <c r="E7" i="15"/>
  <c r="E10" i="17" l="1"/>
  <c r="D10" i="17"/>
</calcChain>
</file>

<file path=xl/sharedStrings.xml><?xml version="1.0" encoding="utf-8"?>
<sst xmlns="http://schemas.openxmlformats.org/spreadsheetml/2006/main" count="1736" uniqueCount="258">
  <si>
    <t>December 2025 Ginnie Mae REMIC Issuance Summary</t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</si>
  <si>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</si>
  <si>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</si>
  <si>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</si>
  <si>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</si>
  <si>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</si>
  <si>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</si>
  <si>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</si>
  <si>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</si>
  <si>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</si>
  <si>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</si>
  <si>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</si>
  <si>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</si>
  <si>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</si>
  <si>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 xml:space="preserve"> Number</t>
  </si>
  <si>
    <t>Collateral Type</t>
  </si>
  <si>
    <t>Coupon</t>
  </si>
  <si>
    <t>Original Term</t>
  </si>
  <si>
    <t>Structure Principal Type</t>
  </si>
  <si>
    <t>Structure Interest Type</t>
  </si>
  <si>
    <t>2025-204</t>
  </si>
  <si>
    <t>Citigroup Global Markets Inc.</t>
  </si>
  <si>
    <t>U.S. Bank National Association</t>
  </si>
  <si>
    <t>G2</t>
  </si>
  <si>
    <t>PT</t>
  </si>
  <si>
    <t>FLT/INV/IO</t>
  </si>
  <si>
    <t>SUP/PACI/AD/PACII/PT</t>
  </si>
  <si>
    <t>FIX/Z/FLT/INV/IO</t>
  </si>
  <si>
    <t>PAC/AD/SUP</t>
  </si>
  <si>
    <t>FIX/IO/Z</t>
  </si>
  <si>
    <t>FIX</t>
  </si>
  <si>
    <t>SEQ/AD</t>
  </si>
  <si>
    <t>FIX/Z</t>
  </si>
  <si>
    <t> </t>
  </si>
  <si>
    <t>2025-205</t>
  </si>
  <si>
    <t>J.P. Morgan Securities LLC</t>
  </si>
  <si>
    <t>PT/PAC/AD/SUP</t>
  </si>
  <si>
    <t>FIX/FLT/INV/IO/Z</t>
  </si>
  <si>
    <t>SEQ/PAC/AD/SUP</t>
  </si>
  <si>
    <t>FIX/FLT/INV/IO/PO/Z</t>
  </si>
  <si>
    <t>2025-206</t>
  </si>
  <si>
    <t>BMO Capital Markets Corp.</t>
  </si>
  <si>
    <t>SC/G1</t>
  </si>
  <si>
    <t>N/A</t>
  </si>
  <si>
    <t>SC/NTL/PT</t>
  </si>
  <si>
    <t>WAC/IO/DLY</t>
  </si>
  <si>
    <t>2025-207</t>
  </si>
  <si>
    <t>Morgan Stanley &amp; Co. LLC</t>
  </si>
  <si>
    <t>SEQ/PT/AD</t>
  </si>
  <si>
    <t>FIX/Z/IO</t>
  </si>
  <si>
    <t>SC/G2</t>
  </si>
  <si>
    <t>SC/SEQ/AD</t>
  </si>
  <si>
    <t>2025-208</t>
  </si>
  <si>
    <t>Barclays Capital Inc.</t>
  </si>
  <si>
    <t>SEQ/PT</t>
  </si>
  <si>
    <t>FIX/FLT/INV/IO</t>
  </si>
  <si>
    <t>TAC/AD/SUP</t>
  </si>
  <si>
    <t>FLT/INV</t>
  </si>
  <si>
    <t>2025-209</t>
  </si>
  <si>
    <t>Wells Fargo Bank, N.A.</t>
  </si>
  <si>
    <t>PT/SEQ</t>
  </si>
  <si>
    <t>2025-210</t>
  </si>
  <si>
    <t>BofA Securities, Inc.</t>
  </si>
  <si>
    <t>PT/PACI/PACII/SUP/AD</t>
  </si>
  <si>
    <t>PAC/PACI/PACII/AD/SUP</t>
  </si>
  <si>
    <t>SC/PAC/SUP</t>
  </si>
  <si>
    <t>2025-211</t>
  </si>
  <si>
    <t>PT/SEQ/AD</t>
  </si>
  <si>
    <t>FLT/WAC/IO/DLY</t>
  </si>
  <si>
    <t>2025-212</t>
  </si>
  <si>
    <t>G1</t>
  </si>
  <si>
    <t>SEQ</t>
  </si>
  <si>
    <t>FIX/WAC/IO/DLY</t>
  </si>
  <si>
    <t>2025-213</t>
  </si>
  <si>
    <t>Nomura Securities International, Inc.</t>
  </si>
  <si>
    <t>SEQ/SUP/SCH</t>
  </si>
  <si>
    <t>FIX/Z/WAC/IO/DLY</t>
  </si>
  <si>
    <t>2025-214</t>
  </si>
  <si>
    <t>PT/PAC I/PAC II/SUP</t>
  </si>
  <si>
    <t>NTL/SC/PT</t>
  </si>
  <si>
    <t>INV/IO</t>
  </si>
  <si>
    <t>FIX/IO</t>
  </si>
  <si>
    <t>2025-215</t>
  </si>
  <si>
    <t>Goldman Sachs &amp; Co. LLC</t>
  </si>
  <si>
    <t>SC/PT</t>
  </si>
  <si>
    <t>G1/G2</t>
  </si>
  <si>
    <t>2025-216</t>
  </si>
  <si>
    <t>Mizuho Securities USA LLC</t>
  </si>
  <si>
    <t>PT/PAC I/PAC II/AD/SUP</t>
  </si>
  <si>
    <t>2025-217</t>
  </si>
  <si>
    <t>2025-218</t>
  </si>
  <si>
    <t>BNP Paribas Securities Corp.</t>
  </si>
  <si>
    <t>PO</t>
  </si>
  <si>
    <t xml:space="preserve"> -   </t>
  </si>
  <si>
    <t>SC/PT/NTL</t>
  </si>
  <si>
    <t>2025-219</t>
  </si>
  <si>
    <t>2025-220</t>
  </si>
  <si>
    <t>Cantor Fitzgerald &amp; Co.</t>
  </si>
  <si>
    <t>2025-221</t>
  </si>
  <si>
    <t>2025-H24</t>
  </si>
  <si>
    <t>SC/HPT</t>
  </si>
  <si>
    <t>FLT/HWAC/HZ/IO/DLY</t>
  </si>
  <si>
    <t>HPT</t>
  </si>
  <si>
    <t>HWAC/IO/DLY/FLT/HZ</t>
  </si>
  <si>
    <t>1N/A - Information on the ReREMIC Trust Assets can be found in the REMIC Certificate List lookup option within the Disclosure Data Search on Ginnie Mae's website.</t>
  </si>
  <si>
    <r>
      <rPr>
        <b/>
        <sz val="18"/>
        <color rgb="FF4472C4"/>
        <rFont val="Arial"/>
        <family val="2"/>
      </rPr>
      <t>May 2024 Ginnie Mae REMIC Issuance Summary</t>
    </r>
    <r>
      <rPr>
        <b/>
        <vertAlign val="superscript"/>
        <sz val="18"/>
        <color rgb="FF4472C4"/>
        <rFont val="Arial"/>
        <family val="2"/>
      </rPr>
      <t>1</t>
    </r>
  </si>
  <si>
    <t>Group Number</t>
  </si>
  <si>
    <t>2024-057</t>
  </si>
  <si>
    <t xml:space="preserve"> PT </t>
  </si>
  <si>
    <t xml:space="preserve"> FLT/INV/IO </t>
  </si>
  <si>
    <t xml:space="preserve"> PT/SEQ </t>
  </si>
  <si>
    <t xml:space="preserve"> FIX/FLT/INV/IO </t>
  </si>
  <si>
    <t xml:space="preserve"> SEQ </t>
  </si>
  <si>
    <t xml:space="preserve"> FIX/IO </t>
  </si>
  <si>
    <t xml:space="preserve"> SEQ/AD </t>
  </si>
  <si>
    <t xml:space="preserve"> FIX/Z/IO </t>
  </si>
  <si>
    <t xml:space="preserve"> PT/SEQ/AD </t>
  </si>
  <si>
    <t xml:space="preserve"> FIX/Z/FLT/INV/IO </t>
  </si>
  <si>
    <t xml:space="preserve"> SC/PT </t>
  </si>
  <si>
    <t xml:space="preserve"> FIX/Z </t>
  </si>
  <si>
    <t xml:space="preserve"> $                                          -</t>
  </si>
  <si>
    <t xml:space="preserve"> FIX/WAC/IO/DLY </t>
  </si>
  <si>
    <t xml:space="preserve"> SC/PAC/AD/SUP </t>
  </si>
  <si>
    <t xml:space="preserve"> FIX </t>
  </si>
  <si>
    <t xml:space="preserve"> WAC/DLY </t>
  </si>
  <si>
    <t xml:space="preserve"> FLT/WAC/IO/DLY </t>
  </si>
  <si>
    <t>2024-057 Total</t>
  </si>
  <si>
    <t>2024-058</t>
  </si>
  <si>
    <t xml:space="preserve"> Single Family </t>
  </si>
  <si>
    <t xml:space="preserve"> PAC/AD/SUP </t>
  </si>
  <si>
    <t xml:space="preserve"> NTL(SC/PT) </t>
  </si>
  <si>
    <t xml:space="preserve"> $                                                               -</t>
  </si>
  <si>
    <t xml:space="preserve"> G2 </t>
  </si>
  <si>
    <t xml:space="preserve"> SC/G1/G2 </t>
  </si>
  <si>
    <t xml:space="preserve"> SC/SUP/PAC I/PAC II </t>
  </si>
  <si>
    <t>2024-058 Total</t>
  </si>
  <si>
    <t>2024-059</t>
  </si>
  <si>
    <t xml:space="preserve"> SC/SEQ/AD </t>
  </si>
  <si>
    <t xml:space="preserve"> PT/SUP/PAC I/PAC II </t>
  </si>
  <si>
    <t>2024-059 Total</t>
  </si>
  <si>
    <t>2024-060</t>
  </si>
  <si>
    <t>2024-060 Total</t>
  </si>
  <si>
    <t>2024-061</t>
  </si>
  <si>
    <t xml:space="preserve"> PO/FIX/FLT/T/INV/IO </t>
  </si>
  <si>
    <t xml:space="preserve"> INV/IO </t>
  </si>
  <si>
    <t>2024-061 Total</t>
  </si>
  <si>
    <t>2024-062</t>
  </si>
  <si>
    <t xml:space="preserve"> SUP/PAC/AD </t>
  </si>
  <si>
    <t>2024-062 Total</t>
  </si>
  <si>
    <t>2024-063</t>
  </si>
  <si>
    <t>Jefferies LLC</t>
  </si>
  <si>
    <t>The Bank of New York Mellon Trust Company, N.A.</t>
  </si>
  <si>
    <t xml:space="preserve"> WAC/IO/DLY </t>
  </si>
  <si>
    <t>2024-063 Total</t>
  </si>
  <si>
    <t>2024-064</t>
  </si>
  <si>
    <t xml:space="preserve"> PT/SEQ/PAC/AD/SUP </t>
  </si>
  <si>
    <t xml:space="preserve"> PO/FIX/IO </t>
  </si>
  <si>
    <t>2024-064 Total</t>
  </si>
  <si>
    <t>2024-065</t>
  </si>
  <si>
    <t xml:space="preserve"> SC/G2 </t>
  </si>
  <si>
    <t xml:space="preserve"> SC/PT/SEQ/AD/CPT </t>
  </si>
  <si>
    <t xml:space="preserve"> FLT/WAC/PZ/DLY/INV/IO </t>
  </si>
  <si>
    <t>2024-065 Total</t>
  </si>
  <si>
    <t>2024-066</t>
  </si>
  <si>
    <t>SC/G1/G2</t>
  </si>
  <si>
    <t>2024-066 Total</t>
  </si>
  <si>
    <t>2024-067</t>
  </si>
  <si>
    <t>2024-067 Total</t>
  </si>
  <si>
    <t>2024-068</t>
  </si>
  <si>
    <t>Santander US Capital Markets LLC</t>
  </si>
  <si>
    <t>2024-068 Total</t>
  </si>
  <si>
    <t>2024-069</t>
  </si>
  <si>
    <t xml:space="preserve"> PT/PAC/SUP </t>
  </si>
  <si>
    <t>2024-069 Total</t>
  </si>
  <si>
    <t>2024-070</t>
  </si>
  <si>
    <t>2024-070 Total</t>
  </si>
  <si>
    <t>2024-071</t>
  </si>
  <si>
    <t>2024-071 Total</t>
  </si>
  <si>
    <t>2024-072</t>
  </si>
  <si>
    <t xml:space="preserve"> FIX/Z/WAC/IO/DLY </t>
  </si>
  <si>
    <t>2024-072 Total</t>
  </si>
  <si>
    <t>2024-073</t>
  </si>
  <si>
    <t>2024-073 Total</t>
  </si>
  <si>
    <t>2024-074</t>
  </si>
  <si>
    <t>2024-074 Total</t>
  </si>
  <si>
    <t>2024-075</t>
  </si>
  <si>
    <t>2024-075 Total</t>
  </si>
  <si>
    <t>2024-H06</t>
  </si>
  <si>
    <t>PNC Capital Markets LLC</t>
  </si>
  <si>
    <t xml:space="preserve"> HPT </t>
  </si>
  <si>
    <t xml:space="preserve"> HWAC/IO/DLY/FLT/HZ </t>
  </si>
  <si>
    <t>2024-H06 Total</t>
  </si>
  <si>
    <t>2024-H07</t>
  </si>
  <si>
    <t xml:space="preserve"> HSEQ </t>
  </si>
  <si>
    <t xml:space="preserve"> HWAC/HZ/DLY </t>
  </si>
  <si>
    <t xml:space="preserve"> SC/HPT </t>
  </si>
  <si>
    <t>2024-H07 Total</t>
  </si>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</sst>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22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8"/>
      <color rgb="FF4472C4"/>
      <name val="Arial"/>
      <family val="2"/>
    </font>
    <font>
      <b/>
      <u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vertAlign val="superscript"/>
      <sz val="18"/>
      <color rgb="FF4472C4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sz val="11"/>
      <color theme="4" tint="0.59999389629810485"/>
      <name val="Calibri"/>
      <family val="2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15" borderId="0" xfId="0" applyFont="1" applyFill="1"/>
    <xf numFmtId="0" fontId="15" fillId="0" borderId="0" xfId="0" applyFont="1"/>
    <xf numFmtId="6" fontId="15" fillId="0" borderId="0" xfId="0" applyNumberFormat="1" applyFont="1"/>
    <xf numFmtId="0" fontId="16" fillId="0" borderId="0" xfId="0" applyFont="1"/>
    <xf numFmtId="0" fontId="17" fillId="0" borderId="7" xfId="0" applyFont="1" applyBorder="1"/>
    <xf numFmtId="6" fontId="17" fillId="0" borderId="7" xfId="0" applyNumberFormat="1" applyFont="1" applyBorder="1"/>
    <xf numFmtId="0" fontId="13" fillId="15" borderId="0" xfId="0" applyFont="1" applyFill="1" applyAlignment="1">
      <alignment wrapText="1"/>
    </xf>
    <xf numFmtId="0" fontId="10" fillId="16" borderId="0" xfId="0" applyFont="1" applyFill="1"/>
    <xf numFmtId="0" fontId="18" fillId="0" borderId="8" xfId="0" applyFont="1" applyBorder="1"/>
    <xf numFmtId="0" fontId="10" fillId="0" borderId="0" xfId="0" applyFont="1" applyAlignment="1">
      <alignment horizontal="center"/>
    </xf>
    <xf numFmtId="0" fontId="13" fillId="15" borderId="0" xfId="0" applyFont="1" applyFill="1" applyAlignment="1">
      <alignment horizontal="center" wrapText="1"/>
    </xf>
    <xf numFmtId="0" fontId="10" fillId="16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0" fontId="18" fillId="0" borderId="8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3" fillId="15" borderId="0" xfId="0" applyNumberFormat="1" applyFont="1" applyFill="1" applyAlignment="1">
      <alignment horizontal="center" wrapText="1"/>
    </xf>
    <xf numFmtId="165" fontId="18" fillId="16" borderId="0" xfId="0" applyNumberFormat="1" applyFont="1" applyFill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10" fillId="0" borderId="0" xfId="0" applyNumberFormat="1" applyFont="1"/>
    <xf numFmtId="167" fontId="16" fillId="0" borderId="0" xfId="0" applyNumberFormat="1" applyFont="1"/>
    <xf numFmtId="167" fontId="18" fillId="16" borderId="0" xfId="0" applyNumberFormat="1" applyFont="1" applyFill="1"/>
    <xf numFmtId="167" fontId="18" fillId="0" borderId="8" xfId="0" applyNumberFormat="1" applyFont="1" applyBorder="1"/>
    <xf numFmtId="167" fontId="0" fillId="0" borderId="0" xfId="0" applyNumberFormat="1"/>
    <xf numFmtId="167" fontId="13" fillId="15" borderId="0" xfId="0" applyNumberFormat="1" applyFont="1" applyFill="1" applyAlignment="1">
      <alignment horizontal="center" wrapText="1"/>
    </xf>
    <xf numFmtId="166" fontId="15" fillId="0" borderId="0" xfId="0" applyNumberFormat="1" applyFont="1"/>
    <xf numFmtId="0" fontId="20" fillId="16" borderId="0" xfId="0" applyFont="1" applyFill="1"/>
    <xf numFmtId="3" fontId="10" fillId="0" borderId="0" xfId="0" applyNumberFormat="1" applyFont="1"/>
    <xf numFmtId="0" fontId="18" fillId="16" borderId="3" xfId="0" applyFont="1" applyFill="1" applyBorder="1" applyAlignment="1">
      <alignment horizontal="center"/>
    </xf>
    <xf numFmtId="165" fontId="18" fillId="16" borderId="3" xfId="0" applyNumberFormat="1" applyFont="1" applyFill="1" applyBorder="1" applyAlignment="1">
      <alignment horizontal="center"/>
    </xf>
    <xf numFmtId="167" fontId="18" fillId="16" borderId="3" xfId="0" applyNumberFormat="1" applyFont="1" applyFill="1" applyBorder="1"/>
    <xf numFmtId="9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6" fontId="10" fillId="0" borderId="0" xfId="0" applyNumberFormat="1" applyFont="1"/>
    <xf numFmtId="1" fontId="18" fillId="16" borderId="0" xfId="0" applyNumberFormat="1" applyFont="1" applyFill="1" applyAlignment="1">
      <alignment horizontal="center"/>
    </xf>
    <xf numFmtId="3" fontId="10" fillId="0" borderId="3" xfId="0" applyNumberFormat="1" applyFont="1" applyBorder="1"/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2" xfId="0" applyFont="1" applyBorder="1"/>
    <xf numFmtId="0" fontId="2" fillId="6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1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10</xdr:col>
      <xdr:colOff>1365250</xdr:colOff>
      <xdr:row>10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7BAF0-03A9-B333-3E58-9901B556F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66800"/>
          <a:ext cx="45720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</sheetPr>
  <dimension ref="A1:V198"/>
  <sheetViews>
    <sheetView tabSelected="1" view="pageBreakPreview" zoomScale="60" zoomScaleNormal="85" workbookViewId="0">
      <selection activeCell="J103" sqref="J103"/>
    </sheetView>
  </sheetViews>
  <sheetFormatPr defaultRowHeight="12.5" x14ac:dyDescent="0.25"/>
  <cols>
    <col min="2" max="2" width="28.81640625" customWidth="1"/>
    <col min="3" max="3" width="34" bestFit="1" customWidth="1"/>
    <col min="4" max="4" width="31.26953125" customWidth="1"/>
    <col min="5" max="5" width="27.26953125" customWidth="1"/>
    <col min="6" max="6" width="9.81640625" style="2" bestFit="1" customWidth="1"/>
    <col min="7" max="7" width="12.453125" style="2" customWidth="1"/>
    <col min="8" max="8" width="16" style="57" customWidth="1"/>
    <col min="9" max="9" width="9.1796875" style="2" bestFit="1" customWidth="1"/>
    <col min="10" max="10" width="28.453125" style="2" customWidth="1"/>
    <col min="11" max="11" width="29.453125" style="2" customWidth="1"/>
    <col min="12" max="12" width="28.7265625" style="62" bestFit="1" customWidth="1"/>
    <col min="13" max="13" width="24.1796875" style="62" bestFit="1" customWidth="1"/>
    <col min="14" max="14" width="15.81640625" bestFit="1" customWidth="1"/>
    <col min="15" max="15" width="17" customWidth="1"/>
    <col min="16" max="16" width="13.1796875" customWidth="1"/>
    <col min="17" max="17" width="15.81640625" bestFit="1" customWidth="1"/>
    <col min="18" max="18" width="12" bestFit="1" customWidth="1"/>
  </cols>
  <sheetData>
    <row r="1" spans="1:22" ht="23" x14ac:dyDescent="0.5">
      <c r="A1" s="37"/>
      <c r="B1" s="81" t="s">
        <v>0</v>
      </c>
      <c r="C1" s="81"/>
      <c r="D1" s="81"/>
      <c r="E1" s="81"/>
      <c r="F1" s="81"/>
      <c r="G1" s="81"/>
      <c r="H1" s="81"/>
      <c r="I1" s="81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37"/>
      <c r="H6" s="37"/>
      <c r="I6" s="37"/>
      <c r="J6" s="37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40" t="s">
        <v>6</v>
      </c>
      <c r="C7" s="40">
        <f>COUNTIF(E17:E172,"Single Family")/2</f>
        <v>12</v>
      </c>
      <c r="D7" s="64">
        <f>SUMIFS(L$17:L$172, $B$17:$B$172, "*Total", $E$17:$E$172,"Single Family")</f>
        <v>16274454369</v>
      </c>
      <c r="E7" s="64">
        <f>SUMIFS(M$17:M$172, $B$17:$B$172, "*Total", $E$17:$E$172,"Single Family")</f>
        <v>13452003605</v>
      </c>
      <c r="F7" s="48"/>
      <c r="H7" s="37"/>
      <c r="I7" s="37"/>
      <c r="J7" s="58"/>
      <c r="K7" s="58"/>
      <c r="L7" s="58"/>
      <c r="M7" s="58"/>
      <c r="N7" s="37"/>
      <c r="O7" s="37"/>
      <c r="Q7" s="58"/>
      <c r="R7" s="37"/>
      <c r="S7" s="37"/>
      <c r="T7" s="37"/>
      <c r="U7" s="37"/>
      <c r="V7" s="37"/>
    </row>
    <row r="8" spans="1:22" ht="14.5" x14ac:dyDescent="0.35">
      <c r="A8" s="37"/>
      <c r="B8" s="40" t="s">
        <v>7</v>
      </c>
      <c r="C8" s="40">
        <f>COUNTIF(E17:E172,"Multifamily")/2</f>
        <v>6</v>
      </c>
      <c r="D8" s="64">
        <f>SUMIFS(L$17:L$172, $B$17:$B$172, "*Total", $E$17:$E$172,"Multifamily")</f>
        <v>2950066758</v>
      </c>
      <c r="E8" s="64">
        <f>SUMIFS(M$17:M$172, $B$17:$B$172, "*Total", $E$17:$E$172,"Multifamily")</f>
        <v>2986445370</v>
      </c>
      <c r="F8" s="48"/>
      <c r="G8" s="37"/>
      <c r="H8" s="37"/>
      <c r="I8" s="37"/>
      <c r="J8" s="58"/>
      <c r="K8" s="58"/>
      <c r="L8" s="58"/>
      <c r="M8" s="58"/>
      <c r="N8" s="37"/>
      <c r="O8" s="37"/>
      <c r="Q8" s="37"/>
      <c r="R8" s="37"/>
      <c r="S8" s="37"/>
      <c r="T8" s="37"/>
      <c r="U8" s="37"/>
      <c r="V8" s="37"/>
    </row>
    <row r="9" spans="1:22" ht="14.5" x14ac:dyDescent="0.35">
      <c r="A9" s="37"/>
      <c r="B9" s="40" t="s">
        <v>8</v>
      </c>
      <c r="C9" s="40">
        <f>COUNTIF(E17:E172,"Reverse REMIC")/2</f>
        <v>1</v>
      </c>
      <c r="D9" s="64">
        <f>SUMIFS(L$17:L$172, $B$17:$B$172, "*Total", $E$17:$E$172,"Reverse REMIC")</f>
        <v>537417247</v>
      </c>
      <c r="E9" s="64">
        <f>SUMIFS(M$17:M$172, $B$17:$B$172, "*Total", $E$17:$E$172,"Reverse REMIC")</f>
        <v>537417247</v>
      </c>
      <c r="F9" s="48"/>
      <c r="G9" s="37"/>
      <c r="H9" s="37"/>
      <c r="I9" s="37"/>
      <c r="J9" s="37"/>
      <c r="K9" s="48"/>
      <c r="L9" s="58"/>
      <c r="M9" s="58"/>
      <c r="N9" s="37"/>
      <c r="O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43" t="s">
        <v>9</v>
      </c>
      <c r="C10" s="43">
        <f>SUM(C7:C9)</f>
        <v>19</v>
      </c>
      <c r="D10" s="44">
        <f>SUM(D7:D9)</f>
        <v>19761938374</v>
      </c>
      <c r="E10" s="44">
        <f>SUM(E7:E9)</f>
        <v>16975866222</v>
      </c>
      <c r="F10" s="48"/>
      <c r="G10" s="37"/>
      <c r="H10" s="37"/>
      <c r="I10" s="37"/>
      <c r="J10" s="37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31" x14ac:dyDescent="0.3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14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20</v>
      </c>
      <c r="C17" s="37" t="s">
        <v>21</v>
      </c>
      <c r="D17" s="37" t="s">
        <v>22</v>
      </c>
      <c r="E17" s="76" t="s">
        <v>6</v>
      </c>
      <c r="F17" s="48">
        <v>1</v>
      </c>
      <c r="G17" s="48" t="s">
        <v>23</v>
      </c>
      <c r="H17" s="53">
        <v>5.5</v>
      </c>
      <c r="I17" s="77">
        <v>30</v>
      </c>
      <c r="J17" s="48" t="s">
        <v>24</v>
      </c>
      <c r="K17" s="48" t="s">
        <v>25</v>
      </c>
      <c r="L17" s="58">
        <v>500000000</v>
      </c>
      <c r="M17" s="58">
        <v>500000000</v>
      </c>
      <c r="N17" s="37"/>
      <c r="O17" s="66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76"/>
      <c r="F18" s="48">
        <v>2</v>
      </c>
      <c r="G18" s="48" t="s">
        <v>23</v>
      </c>
      <c r="H18" s="53">
        <v>6</v>
      </c>
      <c r="I18" s="77">
        <v>30</v>
      </c>
      <c r="J18" s="48" t="s">
        <v>26</v>
      </c>
      <c r="K18" s="48" t="s">
        <v>27</v>
      </c>
      <c r="L18" s="58">
        <v>70000000</v>
      </c>
      <c r="M18" s="58">
        <v>50000000</v>
      </c>
      <c r="N18" s="37"/>
      <c r="O18" s="66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76"/>
      <c r="F19" s="48">
        <v>3</v>
      </c>
      <c r="G19" s="48" t="s">
        <v>23</v>
      </c>
      <c r="H19" s="53">
        <v>5.5</v>
      </c>
      <c r="I19" s="77">
        <v>30</v>
      </c>
      <c r="J19" s="48" t="s">
        <v>24</v>
      </c>
      <c r="K19" s="48" t="s">
        <v>25</v>
      </c>
      <c r="L19" s="58">
        <v>700000000</v>
      </c>
      <c r="M19" s="58">
        <v>700000000</v>
      </c>
      <c r="N19" s="37"/>
      <c r="O19" s="66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76"/>
      <c r="F20" s="48">
        <v>4</v>
      </c>
      <c r="G20" s="48" t="s">
        <v>23</v>
      </c>
      <c r="H20" s="53">
        <v>5.5</v>
      </c>
      <c r="I20" s="77">
        <v>30</v>
      </c>
      <c r="J20" s="48" t="s">
        <v>28</v>
      </c>
      <c r="K20" s="48" t="s">
        <v>29</v>
      </c>
      <c r="L20" s="58">
        <v>148783962</v>
      </c>
      <c r="M20" s="58">
        <v>22506174</v>
      </c>
      <c r="N20" s="37"/>
      <c r="O20" s="66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76"/>
      <c r="F21" s="48">
        <v>5</v>
      </c>
      <c r="G21" s="48" t="s">
        <v>23</v>
      </c>
      <c r="H21" s="53">
        <v>5.5</v>
      </c>
      <c r="I21" s="77">
        <v>30</v>
      </c>
      <c r="J21" s="48" t="s">
        <v>24</v>
      </c>
      <c r="K21" s="48" t="s">
        <v>30</v>
      </c>
      <c r="L21" s="58">
        <v>130000000</v>
      </c>
      <c r="M21" s="58">
        <v>0</v>
      </c>
      <c r="N21" s="37"/>
      <c r="O21" s="66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76"/>
      <c r="F22" s="48">
        <v>6</v>
      </c>
      <c r="G22" s="48" t="s">
        <v>23</v>
      </c>
      <c r="H22" s="53">
        <v>3.5</v>
      </c>
      <c r="I22" s="77">
        <v>30</v>
      </c>
      <c r="J22" s="48" t="s">
        <v>31</v>
      </c>
      <c r="K22" s="48" t="s">
        <v>32</v>
      </c>
      <c r="L22" s="58">
        <v>19829445</v>
      </c>
      <c r="M22" s="58">
        <v>0</v>
      </c>
      <c r="N22" s="37"/>
      <c r="O22" s="66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76"/>
      <c r="F23" s="48">
        <v>7</v>
      </c>
      <c r="G23" s="48" t="s">
        <v>23</v>
      </c>
      <c r="H23" s="53">
        <v>6</v>
      </c>
      <c r="I23" s="77">
        <v>30</v>
      </c>
      <c r="J23" s="48" t="s">
        <v>28</v>
      </c>
      <c r="K23" s="48" t="s">
        <v>32</v>
      </c>
      <c r="L23" s="58">
        <v>124047263</v>
      </c>
      <c r="M23" s="58">
        <v>0</v>
      </c>
      <c r="N23" s="37"/>
      <c r="O23" s="66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76"/>
      <c r="F24" s="48">
        <v>8</v>
      </c>
      <c r="G24" s="48" t="s">
        <v>23</v>
      </c>
      <c r="H24" s="53">
        <v>6</v>
      </c>
      <c r="I24" s="77">
        <v>30</v>
      </c>
      <c r="J24" s="48" t="s">
        <v>24</v>
      </c>
      <c r="K24" s="48" t="s">
        <v>25</v>
      </c>
      <c r="L24" s="58">
        <v>78829600</v>
      </c>
      <c r="M24" s="58">
        <v>78829600</v>
      </c>
      <c r="N24" s="37"/>
      <c r="O24" s="66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37"/>
      <c r="C25" s="37"/>
      <c r="D25" s="37"/>
      <c r="E25" s="76"/>
      <c r="F25" s="48">
        <v>9</v>
      </c>
      <c r="G25" s="48" t="s">
        <v>23</v>
      </c>
      <c r="H25" s="53">
        <v>5.5</v>
      </c>
      <c r="I25" s="77">
        <v>30</v>
      </c>
      <c r="J25" s="48" t="s">
        <v>24</v>
      </c>
      <c r="K25" s="48" t="s">
        <v>25</v>
      </c>
      <c r="L25" s="58">
        <v>60000000</v>
      </c>
      <c r="M25" s="58">
        <v>60000000</v>
      </c>
      <c r="N25" s="37"/>
      <c r="O25" s="66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/>
      <c r="C26" s="37"/>
      <c r="D26" s="37"/>
      <c r="E26" s="76"/>
      <c r="F26" s="48">
        <v>10</v>
      </c>
      <c r="G26" s="48" t="s">
        <v>23</v>
      </c>
      <c r="H26" s="53">
        <v>7</v>
      </c>
      <c r="I26" s="77">
        <v>30</v>
      </c>
      <c r="J26" s="48" t="s">
        <v>24</v>
      </c>
      <c r="K26" s="48" t="s">
        <v>25</v>
      </c>
      <c r="L26" s="58">
        <v>93164714</v>
      </c>
      <c r="M26" s="58">
        <v>93164714</v>
      </c>
      <c r="N26" s="37"/>
      <c r="O26" s="66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76"/>
      <c r="F27" s="48">
        <v>11</v>
      </c>
      <c r="G27" s="48" t="s">
        <v>23</v>
      </c>
      <c r="H27" s="53">
        <v>7.5</v>
      </c>
      <c r="I27" s="77">
        <v>30</v>
      </c>
      <c r="J27" s="48" t="s">
        <v>24</v>
      </c>
      <c r="K27" s="48" t="s">
        <v>25</v>
      </c>
      <c r="L27" s="58">
        <v>57605040</v>
      </c>
      <c r="M27" s="58">
        <v>57605040</v>
      </c>
      <c r="N27" s="37"/>
      <c r="O27" s="66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46" t="str">
        <f>B17 &amp; " Total"</f>
        <v>2025-204 Total</v>
      </c>
      <c r="C28" s="46" t="s">
        <v>33</v>
      </c>
      <c r="D28" s="46" t="s">
        <v>33</v>
      </c>
      <c r="E28" s="65" t="str">
        <f>E17</f>
        <v>Single Family</v>
      </c>
      <c r="F28" s="50" t="s">
        <v>33</v>
      </c>
      <c r="G28" s="51" t="s">
        <v>33</v>
      </c>
      <c r="H28" s="55" t="s">
        <v>33</v>
      </c>
      <c r="I28" s="74" t="s">
        <v>33</v>
      </c>
      <c r="J28" s="51" t="s">
        <v>33</v>
      </c>
      <c r="K28" s="51" t="s">
        <v>33</v>
      </c>
      <c r="L28" s="60">
        <f>SUM(L17:L27)</f>
        <v>1982260024</v>
      </c>
      <c r="M28" s="60">
        <f>SUM(M17:M27)</f>
        <v>1562105528</v>
      </c>
      <c r="N28" s="37"/>
      <c r="O28" s="66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37" t="s">
        <v>34</v>
      </c>
      <c r="C29" s="37" t="s">
        <v>35</v>
      </c>
      <c r="D29" s="37" t="s">
        <v>22</v>
      </c>
      <c r="E29" s="76" t="s">
        <v>6</v>
      </c>
      <c r="F29" s="48">
        <v>1</v>
      </c>
      <c r="G29" s="48" t="s">
        <v>23</v>
      </c>
      <c r="H29" s="53">
        <v>6</v>
      </c>
      <c r="I29" s="77">
        <v>30</v>
      </c>
      <c r="J29" s="48" t="s">
        <v>36</v>
      </c>
      <c r="K29" s="48" t="s">
        <v>37</v>
      </c>
      <c r="L29" s="58">
        <v>248112382</v>
      </c>
      <c r="M29" s="58">
        <v>186084286</v>
      </c>
      <c r="N29" s="66"/>
      <c r="O29" s="66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/>
      <c r="C30" s="37"/>
      <c r="D30" s="37"/>
      <c r="E30" s="76"/>
      <c r="F30" s="48">
        <v>2</v>
      </c>
      <c r="G30" s="48" t="s">
        <v>23</v>
      </c>
      <c r="H30" s="53">
        <v>5.5</v>
      </c>
      <c r="I30" s="77">
        <v>30</v>
      </c>
      <c r="J30" s="48" t="s">
        <v>38</v>
      </c>
      <c r="K30" s="48" t="s">
        <v>32</v>
      </c>
      <c r="L30" s="58">
        <v>184055075</v>
      </c>
      <c r="M30" s="58">
        <v>0</v>
      </c>
      <c r="N30" s="66"/>
      <c r="O30" s="66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76"/>
      <c r="F31" s="48">
        <v>3</v>
      </c>
      <c r="G31" s="48" t="s">
        <v>23</v>
      </c>
      <c r="H31" s="53">
        <v>3.5</v>
      </c>
      <c r="I31" s="77">
        <v>40</v>
      </c>
      <c r="J31" s="48" t="s">
        <v>31</v>
      </c>
      <c r="K31" s="48" t="s">
        <v>32</v>
      </c>
      <c r="L31" s="58">
        <v>92399204</v>
      </c>
      <c r="M31" s="58">
        <v>0</v>
      </c>
      <c r="N31" s="66"/>
      <c r="O31" s="66"/>
      <c r="P31" s="37"/>
      <c r="Q31" s="37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76"/>
      <c r="F32" s="48">
        <v>4</v>
      </c>
      <c r="G32" s="48" t="s">
        <v>23</v>
      </c>
      <c r="H32" s="53">
        <v>5.5</v>
      </c>
      <c r="I32" s="77">
        <v>30</v>
      </c>
      <c r="J32" s="48" t="s">
        <v>36</v>
      </c>
      <c r="K32" s="48" t="s">
        <v>37</v>
      </c>
      <c r="L32" s="58">
        <v>104203952</v>
      </c>
      <c r="M32" s="58">
        <v>69469301</v>
      </c>
      <c r="N32" s="66"/>
      <c r="O32" s="66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76"/>
      <c r="F33" s="48">
        <v>5</v>
      </c>
      <c r="G33" s="48" t="s">
        <v>23</v>
      </c>
      <c r="H33" s="53">
        <v>6.5</v>
      </c>
      <c r="I33" s="77">
        <v>30</v>
      </c>
      <c r="J33" s="48" t="s">
        <v>24</v>
      </c>
      <c r="K33" s="48" t="s">
        <v>25</v>
      </c>
      <c r="L33" s="58">
        <v>71290061</v>
      </c>
      <c r="M33" s="58">
        <v>71290061</v>
      </c>
      <c r="N33" s="66"/>
      <c r="O33" s="66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76"/>
      <c r="F34" s="48">
        <v>6</v>
      </c>
      <c r="G34" s="48" t="s">
        <v>23</v>
      </c>
      <c r="H34" s="53">
        <v>6</v>
      </c>
      <c r="I34" s="77">
        <v>30</v>
      </c>
      <c r="J34" s="48" t="s">
        <v>28</v>
      </c>
      <c r="K34" s="48" t="s">
        <v>37</v>
      </c>
      <c r="L34" s="58">
        <v>210556804</v>
      </c>
      <c r="M34" s="58">
        <v>71039106</v>
      </c>
      <c r="N34" s="66"/>
      <c r="O34" s="66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76"/>
      <c r="F35" s="48">
        <v>7</v>
      </c>
      <c r="G35" s="48" t="s">
        <v>23</v>
      </c>
      <c r="H35" s="53">
        <v>7</v>
      </c>
      <c r="I35" s="77">
        <v>30</v>
      </c>
      <c r="J35" s="48" t="s">
        <v>24</v>
      </c>
      <c r="K35" s="48" t="s">
        <v>25</v>
      </c>
      <c r="L35" s="58">
        <v>102214475</v>
      </c>
      <c r="M35" s="58">
        <v>102214475</v>
      </c>
      <c r="N35" s="66"/>
      <c r="O35" s="66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76"/>
      <c r="F36" s="48">
        <v>8</v>
      </c>
      <c r="G36" s="48" t="s">
        <v>23</v>
      </c>
      <c r="H36" s="53">
        <v>7</v>
      </c>
      <c r="I36" s="77">
        <v>30</v>
      </c>
      <c r="J36" s="48" t="s">
        <v>24</v>
      </c>
      <c r="K36" s="48" t="s">
        <v>25</v>
      </c>
      <c r="L36" s="58">
        <v>252487877</v>
      </c>
      <c r="M36" s="58">
        <v>252487877</v>
      </c>
      <c r="N36" s="66"/>
      <c r="O36" s="66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37"/>
      <c r="C37" s="37"/>
      <c r="D37" s="37"/>
      <c r="E37" s="76"/>
      <c r="F37" s="48">
        <v>9</v>
      </c>
      <c r="G37" s="48" t="s">
        <v>23</v>
      </c>
      <c r="H37" s="53">
        <v>5.5</v>
      </c>
      <c r="I37" s="77">
        <v>30</v>
      </c>
      <c r="J37" s="48" t="s">
        <v>28</v>
      </c>
      <c r="K37" s="48" t="s">
        <v>39</v>
      </c>
      <c r="L37" s="58">
        <v>1109550513</v>
      </c>
      <c r="M37" s="58">
        <v>791117775</v>
      </c>
      <c r="N37" s="66"/>
      <c r="O37" s="66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46" t="str">
        <f>B29 &amp; " Total"</f>
        <v>2025-205 Total</v>
      </c>
      <c r="C38" s="46" t="s">
        <v>33</v>
      </c>
      <c r="D38" s="46" t="s">
        <v>33</v>
      </c>
      <c r="E38" s="65" t="str">
        <f>E29</f>
        <v>Single Family</v>
      </c>
      <c r="F38" s="50" t="s">
        <v>33</v>
      </c>
      <c r="G38" s="51" t="s">
        <v>33</v>
      </c>
      <c r="H38" s="55" t="s">
        <v>33</v>
      </c>
      <c r="I38" s="74" t="s">
        <v>33</v>
      </c>
      <c r="J38" s="51" t="s">
        <v>33</v>
      </c>
      <c r="K38" s="51" t="s">
        <v>33</v>
      </c>
      <c r="L38" s="60">
        <f>SUM(L29:L37)</f>
        <v>2374870343</v>
      </c>
      <c r="M38" s="60">
        <f>SUM(M29:M37)</f>
        <v>1543702881</v>
      </c>
      <c r="N38" s="37"/>
      <c r="O38" s="66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 t="s">
        <v>40</v>
      </c>
      <c r="C39" s="37" t="s">
        <v>41</v>
      </c>
      <c r="D39" s="37" t="s">
        <v>22</v>
      </c>
      <c r="E39" s="76" t="s">
        <v>7</v>
      </c>
      <c r="F39" s="48">
        <v>1</v>
      </c>
      <c r="G39" s="48" t="s">
        <v>42</v>
      </c>
      <c r="H39" s="53" t="s">
        <v>43</v>
      </c>
      <c r="I39" s="77" t="s">
        <v>43</v>
      </c>
      <c r="J39" s="48" t="s">
        <v>44</v>
      </c>
      <c r="K39" s="48" t="s">
        <v>45</v>
      </c>
      <c r="L39" s="58">
        <v>1627743301</v>
      </c>
      <c r="M39" s="58">
        <v>1627743301</v>
      </c>
      <c r="N39" s="37"/>
      <c r="O39" s="66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46" t="str">
        <f>B39 &amp; " Total"</f>
        <v>2025-206 Total</v>
      </c>
      <c r="C40" s="46" t="s">
        <v>33</v>
      </c>
      <c r="D40" s="46" t="s">
        <v>33</v>
      </c>
      <c r="E40" s="65" t="str">
        <f>E39</f>
        <v>Multifamily</v>
      </c>
      <c r="F40" s="50" t="s">
        <v>33</v>
      </c>
      <c r="G40" s="51" t="s">
        <v>33</v>
      </c>
      <c r="H40" s="55" t="s">
        <v>33</v>
      </c>
      <c r="I40" s="51" t="s">
        <v>33</v>
      </c>
      <c r="J40" s="51" t="s">
        <v>33</v>
      </c>
      <c r="K40" s="51" t="s">
        <v>33</v>
      </c>
      <c r="L40" s="60">
        <f>SUM(L39:L39)</f>
        <v>1627743301</v>
      </c>
      <c r="M40" s="60">
        <f>SUM(M39:M39)</f>
        <v>1627743301</v>
      </c>
      <c r="N40" s="37"/>
      <c r="O40" s="66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37" t="s">
        <v>46</v>
      </c>
      <c r="C41" s="37" t="s">
        <v>47</v>
      </c>
      <c r="D41" s="37" t="s">
        <v>22</v>
      </c>
      <c r="E41" s="76" t="s">
        <v>6</v>
      </c>
      <c r="F41" s="48">
        <v>1</v>
      </c>
      <c r="G41" s="48" t="s">
        <v>23</v>
      </c>
      <c r="H41" s="53">
        <v>5.5</v>
      </c>
      <c r="I41" s="77">
        <v>30</v>
      </c>
      <c r="J41" s="48" t="s">
        <v>48</v>
      </c>
      <c r="K41" s="48" t="s">
        <v>37</v>
      </c>
      <c r="L41" s="58">
        <v>120000000</v>
      </c>
      <c r="M41" s="58">
        <v>80000000</v>
      </c>
      <c r="N41" s="66"/>
      <c r="O41" s="66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/>
      <c r="C42" s="37"/>
      <c r="D42" s="37"/>
      <c r="E42" s="76"/>
      <c r="F42" s="48">
        <v>2</v>
      </c>
      <c r="G42" s="48" t="s">
        <v>23</v>
      </c>
      <c r="H42" s="53">
        <v>6.5</v>
      </c>
      <c r="I42" s="77">
        <v>40</v>
      </c>
      <c r="J42" s="48" t="s">
        <v>24</v>
      </c>
      <c r="K42" s="48" t="s">
        <v>25</v>
      </c>
      <c r="L42" s="58">
        <v>132578064</v>
      </c>
      <c r="M42" s="58">
        <v>132578064</v>
      </c>
      <c r="N42" s="66"/>
      <c r="O42" s="66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76"/>
      <c r="F43" s="48">
        <v>3</v>
      </c>
      <c r="G43" s="48" t="s">
        <v>23</v>
      </c>
      <c r="H43" s="53">
        <v>6.5</v>
      </c>
      <c r="I43" s="77">
        <v>30</v>
      </c>
      <c r="J43" s="48" t="s">
        <v>24</v>
      </c>
      <c r="K43" s="48" t="s">
        <v>25</v>
      </c>
      <c r="L43" s="58">
        <v>52185507</v>
      </c>
      <c r="M43" s="58">
        <v>52185507</v>
      </c>
      <c r="N43" s="66"/>
      <c r="O43" s="66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37"/>
      <c r="C44" s="37"/>
      <c r="D44" s="37"/>
      <c r="E44" s="76"/>
      <c r="F44" s="48">
        <v>4</v>
      </c>
      <c r="G44" s="48" t="s">
        <v>23</v>
      </c>
      <c r="H44" s="53">
        <v>6.5</v>
      </c>
      <c r="I44" s="77">
        <v>40</v>
      </c>
      <c r="J44" s="48" t="s">
        <v>24</v>
      </c>
      <c r="K44" s="48" t="s">
        <v>25</v>
      </c>
      <c r="L44" s="58">
        <v>298885468</v>
      </c>
      <c r="M44" s="58">
        <v>298885468</v>
      </c>
      <c r="N44" s="66"/>
      <c r="O44" s="66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/>
      <c r="C45" s="37"/>
      <c r="D45" s="37"/>
      <c r="E45" s="76"/>
      <c r="F45" s="48">
        <v>5</v>
      </c>
      <c r="G45" s="48" t="s">
        <v>23</v>
      </c>
      <c r="H45" s="53">
        <v>5.5</v>
      </c>
      <c r="I45" s="77">
        <v>30</v>
      </c>
      <c r="J45" s="48" t="s">
        <v>28</v>
      </c>
      <c r="K45" s="48" t="s">
        <v>49</v>
      </c>
      <c r="L45" s="58">
        <v>40289013</v>
      </c>
      <c r="M45" s="58">
        <v>3527090</v>
      </c>
      <c r="N45" s="66"/>
      <c r="O45" s="66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37"/>
      <c r="C46" s="37"/>
      <c r="D46" s="37"/>
      <c r="E46" s="76"/>
      <c r="F46" s="48">
        <v>6</v>
      </c>
      <c r="G46" s="48" t="s">
        <v>23</v>
      </c>
      <c r="H46" s="53">
        <v>6</v>
      </c>
      <c r="I46" s="77">
        <v>30</v>
      </c>
      <c r="J46" s="48" t="s">
        <v>28</v>
      </c>
      <c r="K46" s="48" t="s">
        <v>37</v>
      </c>
      <c r="L46" s="58">
        <v>183396863</v>
      </c>
      <c r="M46" s="58">
        <v>67406571</v>
      </c>
      <c r="N46" s="66"/>
      <c r="O46" s="66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/>
      <c r="C47" s="37"/>
      <c r="D47" s="37"/>
      <c r="E47" s="76"/>
      <c r="F47" s="48">
        <v>7</v>
      </c>
      <c r="G47" s="48" t="s">
        <v>23</v>
      </c>
      <c r="H47" s="53">
        <v>6</v>
      </c>
      <c r="I47" s="77">
        <v>30</v>
      </c>
      <c r="J47" s="48" t="s">
        <v>28</v>
      </c>
      <c r="K47" s="48" t="s">
        <v>37</v>
      </c>
      <c r="L47" s="58">
        <v>364244729</v>
      </c>
      <c r="M47" s="58">
        <v>133891714</v>
      </c>
      <c r="N47" s="66"/>
      <c r="O47" s="66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76"/>
      <c r="F48" s="48">
        <v>8</v>
      </c>
      <c r="G48" s="48" t="s">
        <v>50</v>
      </c>
      <c r="H48" s="53" t="s">
        <v>43</v>
      </c>
      <c r="I48" s="77" t="s">
        <v>43</v>
      </c>
      <c r="J48" s="48" t="s">
        <v>51</v>
      </c>
      <c r="K48" s="48" t="s">
        <v>32</v>
      </c>
      <c r="L48" s="58">
        <v>28403352</v>
      </c>
      <c r="M48" s="58">
        <v>0</v>
      </c>
      <c r="N48" s="66"/>
      <c r="O48" s="66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46" t="str">
        <f>B41 &amp; " Total"</f>
        <v>2025-207 Total</v>
      </c>
      <c r="C49" s="46" t="s">
        <v>33</v>
      </c>
      <c r="D49" s="46" t="s">
        <v>33</v>
      </c>
      <c r="E49" s="65" t="str">
        <f>E41</f>
        <v>Single Family</v>
      </c>
      <c r="F49" s="50" t="s">
        <v>33</v>
      </c>
      <c r="G49" s="51" t="s">
        <v>33</v>
      </c>
      <c r="H49" s="55" t="s">
        <v>33</v>
      </c>
      <c r="I49" s="51" t="s">
        <v>33</v>
      </c>
      <c r="J49" s="51" t="s">
        <v>33</v>
      </c>
      <c r="K49" s="51" t="s">
        <v>33</v>
      </c>
      <c r="L49" s="60">
        <f>SUM(L41:L48)</f>
        <v>1219982996</v>
      </c>
      <c r="M49" s="60">
        <f>SUM(M41:M48)</f>
        <v>768474414</v>
      </c>
      <c r="N49" s="37"/>
      <c r="O49" s="66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 t="s">
        <v>52</v>
      </c>
      <c r="C50" s="37" t="s">
        <v>53</v>
      </c>
      <c r="D50" s="37" t="s">
        <v>22</v>
      </c>
      <c r="E50" s="76" t="s">
        <v>6</v>
      </c>
      <c r="F50" s="48">
        <v>1</v>
      </c>
      <c r="G50" s="48" t="s">
        <v>23</v>
      </c>
      <c r="H50" s="53">
        <v>6</v>
      </c>
      <c r="I50" s="77">
        <v>30</v>
      </c>
      <c r="J50" s="48" t="s">
        <v>54</v>
      </c>
      <c r="K50" s="48" t="s">
        <v>55</v>
      </c>
      <c r="L50" s="58">
        <v>133333334</v>
      </c>
      <c r="M50" s="58">
        <v>100000000</v>
      </c>
      <c r="N50" s="66"/>
      <c r="O50" s="66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76"/>
      <c r="F51" s="48">
        <v>2</v>
      </c>
      <c r="G51" s="48" t="s">
        <v>23</v>
      </c>
      <c r="H51" s="53">
        <v>5.5</v>
      </c>
      <c r="I51" s="77">
        <v>30</v>
      </c>
      <c r="J51" s="48" t="s">
        <v>24</v>
      </c>
      <c r="K51" s="48" t="s">
        <v>55</v>
      </c>
      <c r="L51" s="58">
        <v>35000000</v>
      </c>
      <c r="M51" s="58">
        <v>15000000</v>
      </c>
      <c r="N51" s="66"/>
      <c r="O51" s="66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37"/>
      <c r="C52" s="37"/>
      <c r="D52" s="37"/>
      <c r="E52" s="76"/>
      <c r="F52" s="48">
        <v>3</v>
      </c>
      <c r="G52" s="48" t="s">
        <v>23</v>
      </c>
      <c r="H52" s="53">
        <v>6</v>
      </c>
      <c r="I52" s="77">
        <v>40</v>
      </c>
      <c r="J52" s="48" t="s">
        <v>56</v>
      </c>
      <c r="K52" s="48" t="s">
        <v>37</v>
      </c>
      <c r="L52" s="58">
        <v>161763220</v>
      </c>
      <c r="M52" s="58">
        <v>160416666</v>
      </c>
      <c r="N52" s="66"/>
      <c r="O52" s="66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/>
      <c r="C53" s="37"/>
      <c r="D53" s="37"/>
      <c r="E53" s="76"/>
      <c r="F53" s="48">
        <v>4</v>
      </c>
      <c r="G53" s="48" t="s">
        <v>23</v>
      </c>
      <c r="H53" s="53">
        <v>5.5</v>
      </c>
      <c r="I53" s="77">
        <v>30</v>
      </c>
      <c r="J53" s="48" t="s">
        <v>28</v>
      </c>
      <c r="K53" s="48" t="s">
        <v>32</v>
      </c>
      <c r="L53" s="58">
        <v>25282487</v>
      </c>
      <c r="M53" s="58">
        <v>0</v>
      </c>
      <c r="N53" s="66"/>
      <c r="O53" s="66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37"/>
      <c r="C54" s="37"/>
      <c r="D54" s="37"/>
      <c r="E54" s="76"/>
      <c r="F54" s="48">
        <v>5</v>
      </c>
      <c r="G54" s="48" t="s">
        <v>23</v>
      </c>
      <c r="H54" s="53">
        <v>5.5</v>
      </c>
      <c r="I54" s="77">
        <v>30</v>
      </c>
      <c r="J54" s="48" t="s">
        <v>24</v>
      </c>
      <c r="K54" s="48" t="s">
        <v>25</v>
      </c>
      <c r="L54" s="58">
        <v>250000000</v>
      </c>
      <c r="M54" s="58">
        <v>250000000</v>
      </c>
      <c r="N54" s="66"/>
      <c r="O54" s="66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/>
      <c r="C55" s="37"/>
      <c r="D55" s="37"/>
      <c r="E55" s="76"/>
      <c r="F55" s="48">
        <v>6</v>
      </c>
      <c r="G55" s="48" t="s">
        <v>23</v>
      </c>
      <c r="H55" s="53">
        <v>5.5</v>
      </c>
      <c r="I55" s="77">
        <v>30</v>
      </c>
      <c r="J55" s="48" t="s">
        <v>24</v>
      </c>
      <c r="K55" s="48" t="s">
        <v>25</v>
      </c>
      <c r="L55" s="58">
        <v>20000000</v>
      </c>
      <c r="M55" s="58">
        <v>20500000</v>
      </c>
      <c r="N55" s="66"/>
      <c r="O55" s="66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76"/>
      <c r="F56" s="48">
        <v>7</v>
      </c>
      <c r="G56" s="48" t="s">
        <v>23</v>
      </c>
      <c r="H56" s="53">
        <v>5.5</v>
      </c>
      <c r="I56" s="77">
        <v>30</v>
      </c>
      <c r="J56" s="48" t="s">
        <v>36</v>
      </c>
      <c r="K56" s="48" t="s">
        <v>37</v>
      </c>
      <c r="L56" s="58">
        <v>250000000</v>
      </c>
      <c r="M56" s="58">
        <v>200000000</v>
      </c>
      <c r="N56" s="66"/>
      <c r="O56" s="66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76"/>
      <c r="F57" s="48">
        <v>8</v>
      </c>
      <c r="G57" s="48" t="s">
        <v>23</v>
      </c>
      <c r="H57" s="53">
        <v>6.5</v>
      </c>
      <c r="I57" s="77">
        <v>30</v>
      </c>
      <c r="J57" s="48" t="s">
        <v>24</v>
      </c>
      <c r="K57" s="48" t="s">
        <v>57</v>
      </c>
      <c r="L57" s="58">
        <v>131727396</v>
      </c>
      <c r="M57" s="58">
        <v>0</v>
      </c>
      <c r="N57" s="66"/>
      <c r="O57" s="66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37"/>
      <c r="C58" s="37"/>
      <c r="D58" s="37"/>
      <c r="E58" s="76"/>
      <c r="F58" s="48">
        <v>9</v>
      </c>
      <c r="G58" s="48" t="s">
        <v>23</v>
      </c>
      <c r="H58" s="53">
        <v>6</v>
      </c>
      <c r="I58" s="77">
        <v>30</v>
      </c>
      <c r="J58" s="48" t="s">
        <v>24</v>
      </c>
      <c r="K58" s="48" t="s">
        <v>57</v>
      </c>
      <c r="L58" s="58">
        <v>19078697</v>
      </c>
      <c r="M58" s="58">
        <v>0</v>
      </c>
      <c r="N58" s="66"/>
      <c r="O58" s="66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/>
      <c r="C59" s="37"/>
      <c r="D59" s="37"/>
      <c r="E59" s="76"/>
      <c r="F59" s="48">
        <v>10</v>
      </c>
      <c r="G59" s="48" t="s">
        <v>23</v>
      </c>
      <c r="H59" s="53">
        <v>5.5</v>
      </c>
      <c r="I59" s="77">
        <v>30</v>
      </c>
      <c r="J59" s="48" t="s">
        <v>24</v>
      </c>
      <c r="K59" s="48" t="s">
        <v>57</v>
      </c>
      <c r="L59" s="58">
        <v>41534090</v>
      </c>
      <c r="M59" s="58">
        <v>0</v>
      </c>
      <c r="N59" s="66"/>
      <c r="O59" s="66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37"/>
      <c r="C60" s="37"/>
      <c r="D60" s="37"/>
      <c r="E60" s="76"/>
      <c r="F60" s="48">
        <v>11</v>
      </c>
      <c r="G60" s="48" t="s">
        <v>23</v>
      </c>
      <c r="H60" s="53">
        <v>6</v>
      </c>
      <c r="I60" s="77">
        <v>30</v>
      </c>
      <c r="J60" s="48" t="s">
        <v>24</v>
      </c>
      <c r="K60" s="48" t="s">
        <v>30</v>
      </c>
      <c r="L60" s="58">
        <v>100000000</v>
      </c>
      <c r="M60" s="58">
        <v>0</v>
      </c>
      <c r="N60" s="66"/>
      <c r="O60" s="66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/>
      <c r="C61" s="37"/>
      <c r="D61" s="37"/>
      <c r="E61" s="76"/>
      <c r="F61" s="48">
        <v>12</v>
      </c>
      <c r="G61" s="48" t="s">
        <v>23</v>
      </c>
      <c r="H61" s="53">
        <v>5.5</v>
      </c>
      <c r="I61" s="77">
        <v>30</v>
      </c>
      <c r="J61" s="48" t="s">
        <v>24</v>
      </c>
      <c r="K61" s="48" t="s">
        <v>25</v>
      </c>
      <c r="L61" s="58">
        <v>100000000</v>
      </c>
      <c r="M61" s="58">
        <v>100000000</v>
      </c>
      <c r="N61" s="66"/>
      <c r="O61" s="66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76"/>
      <c r="F62" s="48">
        <v>13</v>
      </c>
      <c r="G62" s="48" t="s">
        <v>23</v>
      </c>
      <c r="H62" s="53">
        <v>6.5</v>
      </c>
      <c r="I62" s="77">
        <v>30</v>
      </c>
      <c r="J62" s="48" t="s">
        <v>24</v>
      </c>
      <c r="K62" s="48" t="s">
        <v>25</v>
      </c>
      <c r="L62" s="58">
        <v>43849424</v>
      </c>
      <c r="M62" s="58">
        <v>43849424</v>
      </c>
      <c r="N62" s="66"/>
      <c r="O62" s="66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37"/>
      <c r="C63" s="37"/>
      <c r="D63" s="37"/>
      <c r="E63" s="76"/>
      <c r="F63" s="48">
        <v>14</v>
      </c>
      <c r="G63" s="48" t="s">
        <v>23</v>
      </c>
      <c r="H63" s="53">
        <v>6</v>
      </c>
      <c r="I63" s="77">
        <v>30</v>
      </c>
      <c r="J63" s="48" t="s">
        <v>28</v>
      </c>
      <c r="K63" s="48" t="s">
        <v>32</v>
      </c>
      <c r="L63" s="58">
        <v>25503164</v>
      </c>
      <c r="M63" s="58">
        <v>0</v>
      </c>
      <c r="N63" s="66"/>
      <c r="O63" s="66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/>
      <c r="C64" s="37"/>
      <c r="D64" s="37"/>
      <c r="E64" s="76"/>
      <c r="F64" s="48">
        <v>15</v>
      </c>
      <c r="G64" s="48" t="s">
        <v>23</v>
      </c>
      <c r="H64" s="53">
        <v>5.5</v>
      </c>
      <c r="I64" s="77">
        <v>30</v>
      </c>
      <c r="J64" s="48" t="s">
        <v>36</v>
      </c>
      <c r="K64" s="48" t="s">
        <v>37</v>
      </c>
      <c r="L64" s="58">
        <v>115682455</v>
      </c>
      <c r="M64" s="58">
        <v>57841227</v>
      </c>
      <c r="N64" s="66"/>
      <c r="O64" s="66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76"/>
      <c r="F65" s="48">
        <v>16</v>
      </c>
      <c r="G65" s="48" t="s">
        <v>23</v>
      </c>
      <c r="H65" s="53">
        <v>5.5</v>
      </c>
      <c r="I65" s="77">
        <v>30</v>
      </c>
      <c r="J65" s="48" t="s">
        <v>36</v>
      </c>
      <c r="K65" s="48" t="s">
        <v>37</v>
      </c>
      <c r="L65" s="58">
        <v>170000000</v>
      </c>
      <c r="M65" s="58">
        <v>85000000</v>
      </c>
      <c r="N65" s="66"/>
      <c r="O65" s="66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46" t="str">
        <f>B58 &amp; " Total"</f>
        <v xml:space="preserve"> Total</v>
      </c>
      <c r="C66" s="46" t="s">
        <v>33</v>
      </c>
      <c r="D66" s="46" t="s">
        <v>33</v>
      </c>
      <c r="E66" s="65" t="str">
        <f>E50</f>
        <v>Single Family</v>
      </c>
      <c r="F66" s="50" t="s">
        <v>33</v>
      </c>
      <c r="G66" s="51" t="s">
        <v>33</v>
      </c>
      <c r="H66" s="55" t="s">
        <v>33</v>
      </c>
      <c r="I66" s="51" t="s">
        <v>33</v>
      </c>
      <c r="J66" s="51" t="s">
        <v>33</v>
      </c>
      <c r="K66" s="51" t="s">
        <v>33</v>
      </c>
      <c r="L66" s="60">
        <f>SUM(L50:L65)</f>
        <v>1622754267</v>
      </c>
      <c r="M66" s="60">
        <f>SUM(M50:M65)</f>
        <v>1032607317</v>
      </c>
      <c r="N66" s="37"/>
      <c r="O66" s="66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37" t="s">
        <v>58</v>
      </c>
      <c r="C67" s="37" t="s">
        <v>59</v>
      </c>
      <c r="D67" s="37" t="s">
        <v>22</v>
      </c>
      <c r="E67" s="76" t="s">
        <v>6</v>
      </c>
      <c r="F67" s="48">
        <v>1</v>
      </c>
      <c r="G67" s="78" t="s">
        <v>23</v>
      </c>
      <c r="H67" s="53">
        <v>5.5</v>
      </c>
      <c r="I67" s="79">
        <v>30</v>
      </c>
      <c r="J67" s="48" t="s">
        <v>24</v>
      </c>
      <c r="K67" s="48" t="s">
        <v>25</v>
      </c>
      <c r="L67" s="58">
        <v>300000000</v>
      </c>
      <c r="M67" s="58">
        <v>300000000</v>
      </c>
      <c r="N67" s="73"/>
      <c r="O67" s="37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/>
      <c r="C68" s="37"/>
      <c r="D68" s="37"/>
      <c r="E68" s="76"/>
      <c r="F68" s="48">
        <v>2</v>
      </c>
      <c r="G68" s="78" t="s">
        <v>23</v>
      </c>
      <c r="H68" s="53">
        <v>5.5</v>
      </c>
      <c r="I68" s="79">
        <v>30</v>
      </c>
      <c r="J68" s="48" t="s">
        <v>60</v>
      </c>
      <c r="K68" s="48" t="s">
        <v>55</v>
      </c>
      <c r="L68" s="58">
        <v>150000000</v>
      </c>
      <c r="M68" s="58">
        <v>50000000</v>
      </c>
      <c r="N68" s="66"/>
      <c r="O68" s="37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46" t="str">
        <f>B67 &amp; " Total"</f>
        <v>2025-209 Total</v>
      </c>
      <c r="C69" s="46" t="s">
        <v>33</v>
      </c>
      <c r="D69" s="46" t="s">
        <v>33</v>
      </c>
      <c r="E69" s="65" t="str">
        <f>E67</f>
        <v>Single Family</v>
      </c>
      <c r="F69" s="50" t="s">
        <v>33</v>
      </c>
      <c r="G69" s="51" t="s">
        <v>33</v>
      </c>
      <c r="H69" s="55" t="s">
        <v>33</v>
      </c>
      <c r="I69" s="51" t="s">
        <v>33</v>
      </c>
      <c r="J69" s="51" t="s">
        <v>33</v>
      </c>
      <c r="K69" s="51" t="s">
        <v>33</v>
      </c>
      <c r="L69" s="60">
        <f>SUM(L67:L68)</f>
        <v>450000000</v>
      </c>
      <c r="M69" s="60">
        <f>SUM(M67:M68)</f>
        <v>350000000</v>
      </c>
      <c r="N69" s="37"/>
      <c r="O69" s="37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37" t="s">
        <v>61</v>
      </c>
      <c r="C70" s="37" t="s">
        <v>62</v>
      </c>
      <c r="D70" s="37" t="s">
        <v>22</v>
      </c>
      <c r="E70" s="76" t="s">
        <v>6</v>
      </c>
      <c r="F70" s="48">
        <v>1</v>
      </c>
      <c r="G70" s="78" t="s">
        <v>23</v>
      </c>
      <c r="H70" s="53">
        <v>6</v>
      </c>
      <c r="I70" s="77">
        <v>30</v>
      </c>
      <c r="J70" s="48" t="s">
        <v>24</v>
      </c>
      <c r="K70" s="48" t="s">
        <v>25</v>
      </c>
      <c r="L70" s="58">
        <v>180000000</v>
      </c>
      <c r="M70" s="58">
        <v>360000000</v>
      </c>
      <c r="N70" s="37"/>
      <c r="O70" s="37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/>
      <c r="C71" s="37"/>
      <c r="D71" s="37"/>
      <c r="E71" s="76"/>
      <c r="F71" s="48">
        <v>2</v>
      </c>
      <c r="G71" s="78" t="s">
        <v>23</v>
      </c>
      <c r="H71" s="53">
        <v>5.5</v>
      </c>
      <c r="I71" s="77">
        <v>30</v>
      </c>
      <c r="J71" s="48" t="s">
        <v>24</v>
      </c>
      <c r="K71" s="48" t="s">
        <v>25</v>
      </c>
      <c r="L71" s="58">
        <v>500000000</v>
      </c>
      <c r="M71" s="58">
        <v>500000000</v>
      </c>
      <c r="N71" s="66"/>
      <c r="O71" s="66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37"/>
      <c r="C72" s="37"/>
      <c r="D72" s="37"/>
      <c r="E72" s="76"/>
      <c r="F72" s="48">
        <v>3</v>
      </c>
      <c r="G72" s="78" t="s">
        <v>23</v>
      </c>
      <c r="H72" s="53">
        <v>5.5</v>
      </c>
      <c r="I72" s="77">
        <v>30</v>
      </c>
      <c r="J72" s="48" t="s">
        <v>24</v>
      </c>
      <c r="K72" s="48" t="s">
        <v>25</v>
      </c>
      <c r="L72" s="58">
        <v>120000000</v>
      </c>
      <c r="M72" s="58">
        <v>240000000</v>
      </c>
      <c r="N72" s="66"/>
      <c r="O72" s="66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/>
      <c r="C73" s="37"/>
      <c r="D73" s="37"/>
      <c r="E73" s="76"/>
      <c r="F73" s="48">
        <v>4</v>
      </c>
      <c r="G73" s="78" t="s">
        <v>23</v>
      </c>
      <c r="H73" s="53">
        <v>5.5</v>
      </c>
      <c r="I73" s="77">
        <v>30</v>
      </c>
      <c r="J73" s="48" t="s">
        <v>24</v>
      </c>
      <c r="K73" s="48" t="s">
        <v>30</v>
      </c>
      <c r="L73" s="58">
        <v>90000000</v>
      </c>
      <c r="M73" s="58">
        <v>0</v>
      </c>
      <c r="N73" s="66"/>
      <c r="O73" s="66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37"/>
      <c r="C74" s="37"/>
      <c r="D74" s="37"/>
      <c r="E74" s="76"/>
      <c r="F74" s="48">
        <v>5</v>
      </c>
      <c r="G74" s="78" t="s">
        <v>23</v>
      </c>
      <c r="H74" s="53">
        <v>6</v>
      </c>
      <c r="I74" s="77">
        <v>30</v>
      </c>
      <c r="J74" s="48" t="s">
        <v>63</v>
      </c>
      <c r="K74" s="48" t="s">
        <v>37</v>
      </c>
      <c r="L74" s="58">
        <v>182563410</v>
      </c>
      <c r="M74" s="58">
        <v>78241461</v>
      </c>
      <c r="N74" s="66"/>
      <c r="O74" s="66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/>
      <c r="C75" s="37"/>
      <c r="D75" s="37"/>
      <c r="E75" s="76"/>
      <c r="F75" s="48">
        <v>6</v>
      </c>
      <c r="G75" s="78" t="s">
        <v>23</v>
      </c>
      <c r="H75" s="53">
        <v>3.5</v>
      </c>
      <c r="I75" s="77">
        <v>30</v>
      </c>
      <c r="J75" s="48" t="s">
        <v>31</v>
      </c>
      <c r="K75" s="48" t="s">
        <v>32</v>
      </c>
      <c r="L75" s="58">
        <v>21946000</v>
      </c>
      <c r="M75" s="58">
        <v>0</v>
      </c>
      <c r="N75" s="66"/>
      <c r="O75" s="66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37"/>
      <c r="C76" s="37"/>
      <c r="D76" s="37"/>
      <c r="E76" s="76"/>
      <c r="F76" s="48">
        <v>7</v>
      </c>
      <c r="G76" s="78" t="s">
        <v>23</v>
      </c>
      <c r="H76" s="53">
        <v>6</v>
      </c>
      <c r="I76" s="77">
        <v>30</v>
      </c>
      <c r="J76" s="48" t="s">
        <v>28</v>
      </c>
      <c r="K76" s="48" t="s">
        <v>29</v>
      </c>
      <c r="L76" s="58">
        <v>24043000</v>
      </c>
      <c r="M76" s="58">
        <v>6844083</v>
      </c>
      <c r="N76" s="66"/>
      <c r="O76" s="66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/>
      <c r="C77" s="37"/>
      <c r="D77" s="37"/>
      <c r="E77" s="76"/>
      <c r="F77" s="48">
        <v>8</v>
      </c>
      <c r="G77" s="78" t="s">
        <v>23</v>
      </c>
      <c r="H77" s="53">
        <v>5.5</v>
      </c>
      <c r="I77" s="77">
        <v>30</v>
      </c>
      <c r="J77" s="48" t="s">
        <v>36</v>
      </c>
      <c r="K77" s="48" t="s">
        <v>37</v>
      </c>
      <c r="L77" s="58">
        <v>71879563</v>
      </c>
      <c r="M77" s="58">
        <v>47919708</v>
      </c>
      <c r="N77" s="66"/>
      <c r="O77" s="66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76"/>
      <c r="F78" s="48">
        <v>9</v>
      </c>
      <c r="G78" s="78" t="s">
        <v>23</v>
      </c>
      <c r="H78" s="53">
        <v>3.5</v>
      </c>
      <c r="I78" s="77">
        <v>30</v>
      </c>
      <c r="J78" s="48" t="s">
        <v>31</v>
      </c>
      <c r="K78" s="48" t="s">
        <v>32</v>
      </c>
      <c r="L78" s="58">
        <v>67740493</v>
      </c>
      <c r="M78" s="58">
        <v>0</v>
      </c>
      <c r="N78" s="66"/>
      <c r="O78" s="66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76"/>
      <c r="F79" s="48">
        <v>10</v>
      </c>
      <c r="G79" s="78" t="s">
        <v>23</v>
      </c>
      <c r="H79" s="53">
        <v>5.5</v>
      </c>
      <c r="I79" s="77">
        <v>30</v>
      </c>
      <c r="J79" s="48" t="s">
        <v>24</v>
      </c>
      <c r="K79" s="48" t="s">
        <v>25</v>
      </c>
      <c r="L79" s="58">
        <v>80000000</v>
      </c>
      <c r="M79" s="58">
        <v>80000000</v>
      </c>
      <c r="N79" s="66"/>
      <c r="O79" s="66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76"/>
      <c r="F80" s="48">
        <v>11</v>
      </c>
      <c r="G80" s="78" t="s">
        <v>23</v>
      </c>
      <c r="H80" s="53">
        <v>5.5</v>
      </c>
      <c r="I80" s="77">
        <v>30</v>
      </c>
      <c r="J80" s="48" t="s">
        <v>64</v>
      </c>
      <c r="K80" s="48" t="s">
        <v>29</v>
      </c>
      <c r="L80" s="58">
        <v>100804760</v>
      </c>
      <c r="M80" s="58">
        <v>10233409</v>
      </c>
      <c r="N80" s="66"/>
      <c r="O80" s="66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37"/>
      <c r="C81" s="37"/>
      <c r="D81" s="37"/>
      <c r="E81" s="76"/>
      <c r="F81" s="48">
        <v>12</v>
      </c>
      <c r="G81" s="78" t="s">
        <v>23</v>
      </c>
      <c r="H81" s="53">
        <v>4</v>
      </c>
      <c r="I81" s="77">
        <v>30</v>
      </c>
      <c r="J81" s="48" t="s">
        <v>31</v>
      </c>
      <c r="K81" s="48" t="s">
        <v>32</v>
      </c>
      <c r="L81" s="58">
        <v>62691995</v>
      </c>
      <c r="M81" s="58">
        <v>0</v>
      </c>
      <c r="N81" s="66"/>
      <c r="O81" s="66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/>
      <c r="C82" s="37"/>
      <c r="D82" s="37"/>
      <c r="E82" s="76"/>
      <c r="F82" s="48">
        <v>13</v>
      </c>
      <c r="G82" s="78" t="s">
        <v>50</v>
      </c>
      <c r="H82" s="53" t="s">
        <v>43</v>
      </c>
      <c r="I82" s="53" t="s">
        <v>43</v>
      </c>
      <c r="J82" s="48" t="s">
        <v>65</v>
      </c>
      <c r="K82" s="48" t="s">
        <v>30</v>
      </c>
      <c r="L82" s="58">
        <v>7168678</v>
      </c>
      <c r="M82" s="58">
        <v>0</v>
      </c>
      <c r="N82" s="66"/>
      <c r="O82" s="66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46" t="str">
        <f>B70 &amp; " Total"</f>
        <v>2025-210 Total</v>
      </c>
      <c r="C83" s="46" t="s">
        <v>33</v>
      </c>
      <c r="D83" s="46" t="s">
        <v>33</v>
      </c>
      <c r="E83" s="65" t="str">
        <f>E70</f>
        <v>Single Family</v>
      </c>
      <c r="F83" s="50" t="s">
        <v>33</v>
      </c>
      <c r="G83" s="51" t="s">
        <v>33</v>
      </c>
      <c r="H83" s="55" t="s">
        <v>33</v>
      </c>
      <c r="I83" s="51" t="s">
        <v>33</v>
      </c>
      <c r="J83" s="51" t="s">
        <v>33</v>
      </c>
      <c r="K83" s="51" t="s">
        <v>33</v>
      </c>
      <c r="L83" s="60">
        <f>SUM(L70:L82)</f>
        <v>1508837899</v>
      </c>
      <c r="M83" s="60">
        <f>SUM(M70:M82)</f>
        <v>1323238661</v>
      </c>
      <c r="N83" s="37"/>
      <c r="O83" s="66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 t="s">
        <v>66</v>
      </c>
      <c r="C84" s="37" t="s">
        <v>41</v>
      </c>
      <c r="D84" s="37" t="s">
        <v>22</v>
      </c>
      <c r="E84" s="76" t="s">
        <v>6</v>
      </c>
      <c r="F84" s="48">
        <v>1</v>
      </c>
      <c r="G84" s="78" t="s">
        <v>23</v>
      </c>
      <c r="H84" s="53">
        <v>5.5</v>
      </c>
      <c r="I84" s="77">
        <v>30</v>
      </c>
      <c r="J84" s="48" t="s">
        <v>24</v>
      </c>
      <c r="K84" s="48" t="s">
        <v>25</v>
      </c>
      <c r="L84" s="58">
        <v>600000000</v>
      </c>
      <c r="M84" s="58">
        <v>700000000</v>
      </c>
      <c r="N84" s="66"/>
      <c r="O84" s="73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76"/>
      <c r="F85" s="48">
        <v>2</v>
      </c>
      <c r="G85" s="78" t="s">
        <v>23</v>
      </c>
      <c r="H85" s="53">
        <v>5.5</v>
      </c>
      <c r="I85" s="77">
        <v>30</v>
      </c>
      <c r="J85" s="48" t="s">
        <v>67</v>
      </c>
      <c r="K85" s="48" t="s">
        <v>37</v>
      </c>
      <c r="L85" s="58">
        <v>284450924</v>
      </c>
      <c r="M85" s="58">
        <v>224450923</v>
      </c>
      <c r="N85" s="66"/>
      <c r="O85" s="73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76"/>
      <c r="F86" s="48">
        <v>3</v>
      </c>
      <c r="G86" s="78" t="s">
        <v>23</v>
      </c>
      <c r="H86" s="53">
        <v>5.5</v>
      </c>
      <c r="I86" s="77">
        <v>30</v>
      </c>
      <c r="J86" s="48" t="s">
        <v>24</v>
      </c>
      <c r="K86" s="48" t="s">
        <v>30</v>
      </c>
      <c r="L86" s="58">
        <v>55000000</v>
      </c>
      <c r="M86" s="58">
        <v>0</v>
      </c>
      <c r="N86" s="66"/>
      <c r="O86" s="73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76"/>
      <c r="F87" s="48">
        <v>4</v>
      </c>
      <c r="G87" s="78" t="s">
        <v>23</v>
      </c>
      <c r="H87" s="53">
        <v>6.5</v>
      </c>
      <c r="I87" s="77">
        <v>40</v>
      </c>
      <c r="J87" s="48" t="s">
        <v>24</v>
      </c>
      <c r="K87" s="48" t="s">
        <v>25</v>
      </c>
      <c r="L87" s="58">
        <v>675000000</v>
      </c>
      <c r="M87" s="58">
        <v>675000000</v>
      </c>
      <c r="N87" s="66"/>
      <c r="O87" s="73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37"/>
      <c r="C88" s="37"/>
      <c r="D88" s="37"/>
      <c r="E88" s="76"/>
      <c r="F88" s="48">
        <v>5</v>
      </c>
      <c r="G88" s="78" t="s">
        <v>23</v>
      </c>
      <c r="H88" s="53">
        <v>5.5</v>
      </c>
      <c r="I88" s="77">
        <v>30</v>
      </c>
      <c r="J88" s="48" t="s">
        <v>67</v>
      </c>
      <c r="K88" s="48" t="s">
        <v>37</v>
      </c>
      <c r="L88" s="58">
        <v>360081340</v>
      </c>
      <c r="M88" s="58">
        <v>318084528</v>
      </c>
      <c r="N88" s="66"/>
      <c r="O88" s="73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/>
      <c r="C89" s="37"/>
      <c r="D89" s="37"/>
      <c r="E89" s="76"/>
      <c r="F89" s="48">
        <v>6</v>
      </c>
      <c r="G89" s="78" t="s">
        <v>23</v>
      </c>
      <c r="H89" s="53">
        <v>6.5</v>
      </c>
      <c r="I89" s="77">
        <v>30</v>
      </c>
      <c r="J89" s="48" t="s">
        <v>28</v>
      </c>
      <c r="K89" s="48" t="s">
        <v>32</v>
      </c>
      <c r="L89" s="58">
        <v>166079806</v>
      </c>
      <c r="M89" s="58">
        <v>0</v>
      </c>
      <c r="N89" s="66"/>
      <c r="O89" s="73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76"/>
      <c r="F90" s="48">
        <v>7</v>
      </c>
      <c r="G90" s="78" t="s">
        <v>23</v>
      </c>
      <c r="H90" s="53">
        <v>5.4770000000000003</v>
      </c>
      <c r="I90" s="77">
        <v>30</v>
      </c>
      <c r="J90" s="48" t="s">
        <v>24</v>
      </c>
      <c r="K90" s="48" t="s">
        <v>68</v>
      </c>
      <c r="L90" s="58">
        <v>8369515</v>
      </c>
      <c r="M90" s="58">
        <v>8369515</v>
      </c>
      <c r="N90" s="66"/>
      <c r="O90" s="73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76"/>
      <c r="F91" s="48">
        <v>8</v>
      </c>
      <c r="G91" s="78" t="s">
        <v>50</v>
      </c>
      <c r="H91" s="53" t="s">
        <v>43</v>
      </c>
      <c r="I91" s="53" t="s">
        <v>43</v>
      </c>
      <c r="J91" s="48" t="s">
        <v>51</v>
      </c>
      <c r="K91" s="48" t="s">
        <v>32</v>
      </c>
      <c r="L91" s="58">
        <v>15354208</v>
      </c>
      <c r="M91" s="58">
        <v>0</v>
      </c>
      <c r="N91" s="66"/>
      <c r="O91" s="73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37"/>
      <c r="C92" s="37"/>
      <c r="D92" s="37"/>
      <c r="E92" s="76"/>
      <c r="F92" s="48">
        <v>9</v>
      </c>
      <c r="G92" s="78" t="s">
        <v>23</v>
      </c>
      <c r="H92" s="53">
        <v>5.5</v>
      </c>
      <c r="I92" s="77">
        <v>30</v>
      </c>
      <c r="J92" s="48" t="s">
        <v>28</v>
      </c>
      <c r="K92" s="48" t="s">
        <v>37</v>
      </c>
      <c r="L92" s="58">
        <v>365570962</v>
      </c>
      <c r="M92" s="58">
        <v>89731428</v>
      </c>
      <c r="N92" s="66"/>
      <c r="O92" s="73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/>
      <c r="C93" s="37"/>
      <c r="D93" s="37"/>
      <c r="E93" s="76"/>
      <c r="F93" s="48">
        <v>10</v>
      </c>
      <c r="G93" s="78" t="s">
        <v>23</v>
      </c>
      <c r="H93" s="53">
        <v>6</v>
      </c>
      <c r="I93" s="77">
        <v>40</v>
      </c>
      <c r="J93" s="48" t="s">
        <v>24</v>
      </c>
      <c r="K93" s="48" t="s">
        <v>25</v>
      </c>
      <c r="L93" s="58">
        <v>175000000</v>
      </c>
      <c r="M93" s="58">
        <v>350000000</v>
      </c>
      <c r="N93" s="66"/>
      <c r="O93" s="73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76"/>
      <c r="F94" s="48">
        <v>11</v>
      </c>
      <c r="G94" s="78" t="s">
        <v>23</v>
      </c>
      <c r="H94" s="53">
        <v>7</v>
      </c>
      <c r="I94" s="77">
        <v>30</v>
      </c>
      <c r="J94" s="48" t="s">
        <v>24</v>
      </c>
      <c r="K94" s="48" t="s">
        <v>25</v>
      </c>
      <c r="L94" s="58">
        <v>185920660</v>
      </c>
      <c r="M94" s="58">
        <v>185920660</v>
      </c>
      <c r="N94" s="66"/>
      <c r="O94" s="73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37"/>
      <c r="C95" s="37"/>
      <c r="D95" s="37"/>
      <c r="E95" s="76"/>
      <c r="F95" s="48">
        <v>12</v>
      </c>
      <c r="G95" s="78" t="s">
        <v>23</v>
      </c>
      <c r="H95" s="53">
        <v>5.5</v>
      </c>
      <c r="I95" s="77">
        <v>30</v>
      </c>
      <c r="J95" s="48" t="s">
        <v>24</v>
      </c>
      <c r="K95" s="48" t="s">
        <v>25</v>
      </c>
      <c r="L95" s="58">
        <v>5000000</v>
      </c>
      <c r="M95" s="58">
        <v>5000000</v>
      </c>
      <c r="N95" s="66"/>
      <c r="O95" s="73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/>
      <c r="C96" s="37"/>
      <c r="D96" s="37"/>
      <c r="E96" s="76"/>
      <c r="F96" s="48">
        <v>13</v>
      </c>
      <c r="G96" s="78" t="s">
        <v>23</v>
      </c>
      <c r="H96" s="53">
        <v>5.5</v>
      </c>
      <c r="I96" s="77">
        <v>30</v>
      </c>
      <c r="J96" s="48" t="s">
        <v>60</v>
      </c>
      <c r="K96" s="48" t="s">
        <v>55</v>
      </c>
      <c r="L96" s="58">
        <v>200000000</v>
      </c>
      <c r="M96" s="58">
        <v>100000000</v>
      </c>
      <c r="N96" s="66"/>
      <c r="O96" s="73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46" t="str">
        <f>B84 &amp; " Total"</f>
        <v>2025-211 Total</v>
      </c>
      <c r="C97" s="46" t="s">
        <v>33</v>
      </c>
      <c r="D97" s="46" t="s">
        <v>33</v>
      </c>
      <c r="E97" s="65" t="str">
        <f>E84</f>
        <v>Single Family</v>
      </c>
      <c r="F97" s="50" t="s">
        <v>33</v>
      </c>
      <c r="G97" s="51" t="s">
        <v>33</v>
      </c>
      <c r="H97" s="68" t="s">
        <v>33</v>
      </c>
      <c r="I97" s="51" t="s">
        <v>33</v>
      </c>
      <c r="J97" s="51" t="s">
        <v>33</v>
      </c>
      <c r="K97" s="51" t="s">
        <v>33</v>
      </c>
      <c r="L97" s="60">
        <f>SUM(L84:L96)</f>
        <v>3095827415</v>
      </c>
      <c r="M97" s="60">
        <f>SUM(M84:M96)</f>
        <v>2656557054</v>
      </c>
      <c r="N97" s="37"/>
      <c r="O97" s="37"/>
      <c r="P97" s="37"/>
      <c r="Q97" s="66"/>
      <c r="R97" s="37"/>
      <c r="S97" s="37"/>
      <c r="T97" s="37"/>
      <c r="U97" s="37"/>
      <c r="V97" s="37"/>
    </row>
    <row r="98" spans="1:22" ht="14.5" x14ac:dyDescent="0.35">
      <c r="A98" s="37"/>
      <c r="B98" s="37" t="s">
        <v>69</v>
      </c>
      <c r="C98" s="37" t="s">
        <v>21</v>
      </c>
      <c r="D98" s="37" t="s">
        <v>22</v>
      </c>
      <c r="E98" s="76" t="s">
        <v>7</v>
      </c>
      <c r="F98" s="48">
        <v>1</v>
      </c>
      <c r="G98" s="48" t="s">
        <v>70</v>
      </c>
      <c r="H98" s="53">
        <v>5.4029999999999996</v>
      </c>
      <c r="I98" s="77">
        <v>40</v>
      </c>
      <c r="J98" s="48" t="s">
        <v>71</v>
      </c>
      <c r="K98" s="48" t="s">
        <v>72</v>
      </c>
      <c r="L98" s="58">
        <v>355595264</v>
      </c>
      <c r="M98" s="58">
        <v>355595264</v>
      </c>
      <c r="N98" s="37"/>
      <c r="O98" s="66"/>
      <c r="P98" s="37"/>
      <c r="Q98" s="66"/>
      <c r="R98" s="37"/>
      <c r="S98" s="37"/>
      <c r="T98" s="37"/>
      <c r="U98" s="37"/>
      <c r="V98" s="37"/>
    </row>
    <row r="99" spans="1:22" ht="14.5" x14ac:dyDescent="0.35">
      <c r="A99" s="37"/>
      <c r="B99" s="37"/>
      <c r="D99" s="37"/>
      <c r="E99" s="76"/>
      <c r="F99" s="48">
        <v>2</v>
      </c>
      <c r="G99" s="48" t="s">
        <v>70</v>
      </c>
      <c r="H99" s="53">
        <v>5.7169999999999996</v>
      </c>
      <c r="I99" s="77">
        <v>40</v>
      </c>
      <c r="J99" s="48" t="s">
        <v>71</v>
      </c>
      <c r="K99" s="48" t="s">
        <v>72</v>
      </c>
      <c r="L99" s="58">
        <v>104104590</v>
      </c>
      <c r="M99" s="58">
        <v>104104590</v>
      </c>
      <c r="N99" s="37"/>
      <c r="O99" s="66"/>
      <c r="P99" s="37"/>
      <c r="Q99" s="66"/>
      <c r="R99" s="37"/>
      <c r="S99" s="37"/>
      <c r="T99" s="37"/>
      <c r="U99" s="37"/>
      <c r="V99" s="37"/>
    </row>
    <row r="100" spans="1:22" ht="14.5" x14ac:dyDescent="0.35">
      <c r="A100" s="37"/>
      <c r="B100" s="46" t="str">
        <f>B98 &amp; " Total"</f>
        <v>2025-212 Total</v>
      </c>
      <c r="C100" s="46" t="s">
        <v>33</v>
      </c>
      <c r="D100" s="46" t="s">
        <v>33</v>
      </c>
      <c r="E100" s="65" t="str">
        <f>E98</f>
        <v>Multifamily</v>
      </c>
      <c r="F100" s="50" t="s">
        <v>33</v>
      </c>
      <c r="G100" s="67" t="s">
        <v>33</v>
      </c>
      <c r="H100" s="68" t="s">
        <v>33</v>
      </c>
      <c r="I100" s="67" t="s">
        <v>33</v>
      </c>
      <c r="J100" s="67" t="s">
        <v>33</v>
      </c>
      <c r="K100" s="67" t="s">
        <v>33</v>
      </c>
      <c r="L100" s="69">
        <f>SUM(L98:L99)</f>
        <v>459699854</v>
      </c>
      <c r="M100" s="69">
        <f>SUM(M98:M99)</f>
        <v>459699854</v>
      </c>
      <c r="N100" s="66"/>
      <c r="O100" s="66"/>
      <c r="P100" s="37"/>
      <c r="Q100" s="66"/>
      <c r="R100" s="37"/>
      <c r="S100" s="37"/>
      <c r="T100" s="37"/>
      <c r="U100" s="37"/>
      <c r="V100" s="37"/>
    </row>
    <row r="101" spans="1:22" ht="14.5" x14ac:dyDescent="0.35">
      <c r="A101" s="37"/>
      <c r="B101" s="37" t="s">
        <v>73</v>
      </c>
      <c r="C101" s="37" t="s">
        <v>74</v>
      </c>
      <c r="D101" s="37" t="s">
        <v>22</v>
      </c>
      <c r="E101" s="76" t="s">
        <v>7</v>
      </c>
      <c r="F101" s="48">
        <v>1</v>
      </c>
      <c r="G101" s="48" t="s">
        <v>70</v>
      </c>
      <c r="H101" s="53">
        <v>5.4749999999999996</v>
      </c>
      <c r="I101" s="77">
        <v>40</v>
      </c>
      <c r="J101" s="48" t="s">
        <v>75</v>
      </c>
      <c r="K101" s="48" t="s">
        <v>76</v>
      </c>
      <c r="L101" s="58">
        <v>301166513</v>
      </c>
      <c r="M101" s="58">
        <v>301166513</v>
      </c>
      <c r="N101" s="75"/>
      <c r="O101" s="66"/>
      <c r="P101" s="37"/>
      <c r="Q101" s="66"/>
      <c r="R101" s="37"/>
      <c r="S101" s="37"/>
      <c r="T101" s="37"/>
      <c r="U101" s="37"/>
      <c r="V101" s="37"/>
    </row>
    <row r="102" spans="1:22" ht="14.5" x14ac:dyDescent="0.35">
      <c r="A102" s="37"/>
      <c r="B102" s="46" t="str">
        <f>B101 &amp; " Total"</f>
        <v>2025-213 Total</v>
      </c>
      <c r="C102" s="46" t="s">
        <v>33</v>
      </c>
      <c r="D102" s="46" t="s">
        <v>33</v>
      </c>
      <c r="E102" s="65" t="str">
        <f>E101</f>
        <v>Multifamily</v>
      </c>
      <c r="F102" s="50" t="s">
        <v>33</v>
      </c>
      <c r="G102" s="67" t="s">
        <v>33</v>
      </c>
      <c r="H102" s="68" t="s">
        <v>33</v>
      </c>
      <c r="I102" s="55" t="s">
        <v>33</v>
      </c>
      <c r="J102" s="67" t="s">
        <v>33</v>
      </c>
      <c r="K102" s="67" t="s">
        <v>33</v>
      </c>
      <c r="L102" s="69">
        <f>SUM(L101:L101)</f>
        <v>301166513</v>
      </c>
      <c r="M102" s="69">
        <f>SUM(M101:M101)</f>
        <v>301166513</v>
      </c>
      <c r="N102" s="66"/>
      <c r="O102" s="66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 t="s">
        <v>77</v>
      </c>
      <c r="C103" s="37" t="s">
        <v>169</v>
      </c>
      <c r="D103" s="37" t="s">
        <v>22</v>
      </c>
      <c r="E103" s="76" t="s">
        <v>6</v>
      </c>
      <c r="F103" s="48">
        <v>1</v>
      </c>
      <c r="G103" s="78" t="s">
        <v>23</v>
      </c>
      <c r="H103" s="53">
        <v>5.5</v>
      </c>
      <c r="I103" s="77">
        <v>30</v>
      </c>
      <c r="J103" s="48" t="s">
        <v>78</v>
      </c>
      <c r="K103" s="48" t="s">
        <v>55</v>
      </c>
      <c r="L103" s="58">
        <v>50000000</v>
      </c>
      <c r="M103" s="58">
        <v>25000000</v>
      </c>
      <c r="N103" s="66"/>
      <c r="O103" s="66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76"/>
      <c r="F104" s="48">
        <v>2</v>
      </c>
      <c r="G104" s="78" t="s">
        <v>23</v>
      </c>
      <c r="H104" s="53">
        <v>5.5</v>
      </c>
      <c r="I104" s="77">
        <v>30</v>
      </c>
      <c r="J104" s="48" t="s">
        <v>24</v>
      </c>
      <c r="K104" s="48" t="s">
        <v>55</v>
      </c>
      <c r="L104" s="58">
        <v>171874999</v>
      </c>
      <c r="M104" s="58">
        <v>46874999</v>
      </c>
      <c r="N104" s="66"/>
      <c r="O104" s="66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D105" s="37"/>
      <c r="E105" s="76"/>
      <c r="F105" s="48">
        <v>3</v>
      </c>
      <c r="G105" s="78" t="s">
        <v>23</v>
      </c>
      <c r="H105" s="53">
        <v>6</v>
      </c>
      <c r="I105" s="77">
        <v>30</v>
      </c>
      <c r="J105" s="48" t="s">
        <v>28</v>
      </c>
      <c r="K105" s="48" t="s">
        <v>29</v>
      </c>
      <c r="L105" s="58">
        <v>172069420</v>
      </c>
      <c r="M105" s="58">
        <v>31681129</v>
      </c>
      <c r="N105" s="66"/>
      <c r="O105" s="66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37"/>
      <c r="D106" s="37"/>
      <c r="E106" s="76"/>
      <c r="F106" s="48">
        <v>4</v>
      </c>
      <c r="G106" s="78" t="s">
        <v>23</v>
      </c>
      <c r="H106" s="53">
        <v>5.5</v>
      </c>
      <c r="I106" s="77">
        <v>30</v>
      </c>
      <c r="J106" s="48" t="s">
        <v>28</v>
      </c>
      <c r="K106" s="48" t="s">
        <v>29</v>
      </c>
      <c r="L106" s="58">
        <v>176023993</v>
      </c>
      <c r="M106" s="58">
        <v>27458907</v>
      </c>
      <c r="N106" s="66"/>
      <c r="O106" s="66"/>
      <c r="P106" s="37"/>
      <c r="Q106" s="37"/>
      <c r="R106" s="37"/>
      <c r="S106" s="37"/>
      <c r="T106" s="37"/>
      <c r="U106" s="37"/>
      <c r="V106" s="37"/>
    </row>
    <row r="107" spans="1:22" ht="14.5" x14ac:dyDescent="0.35">
      <c r="A107" s="37"/>
      <c r="B107" s="37"/>
      <c r="D107" s="37"/>
      <c r="E107" s="76"/>
      <c r="F107" s="48">
        <v>5</v>
      </c>
      <c r="G107" s="78" t="s">
        <v>23</v>
      </c>
      <c r="H107" s="53">
        <v>5.5</v>
      </c>
      <c r="I107" s="77">
        <v>30</v>
      </c>
      <c r="J107" s="48" t="s">
        <v>67</v>
      </c>
      <c r="K107" s="48" t="s">
        <v>37</v>
      </c>
      <c r="L107" s="58">
        <v>106446840</v>
      </c>
      <c r="M107" s="58">
        <v>40941092</v>
      </c>
      <c r="N107" s="66"/>
      <c r="O107" s="66"/>
      <c r="P107" s="37"/>
      <c r="Q107" s="37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D108" s="37"/>
      <c r="E108" s="76"/>
      <c r="F108" s="48">
        <v>6</v>
      </c>
      <c r="G108" s="78" t="s">
        <v>23</v>
      </c>
      <c r="H108" s="53">
        <v>5.5</v>
      </c>
      <c r="I108" s="77">
        <v>30</v>
      </c>
      <c r="J108" s="48" t="s">
        <v>28</v>
      </c>
      <c r="K108" s="48" t="s">
        <v>29</v>
      </c>
      <c r="L108" s="58">
        <v>215448643</v>
      </c>
      <c r="M108" s="58">
        <v>25288451</v>
      </c>
      <c r="N108" s="66"/>
      <c r="O108" s="66"/>
      <c r="P108" s="37"/>
      <c r="Q108" s="37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D109" s="37"/>
      <c r="E109" s="76"/>
      <c r="F109" s="48">
        <v>7</v>
      </c>
      <c r="G109" s="48" t="s">
        <v>50</v>
      </c>
      <c r="H109" s="53" t="s">
        <v>43</v>
      </c>
      <c r="I109" s="77" t="s">
        <v>43</v>
      </c>
      <c r="J109" s="48" t="s">
        <v>79</v>
      </c>
      <c r="K109" s="48" t="s">
        <v>80</v>
      </c>
      <c r="L109" s="58">
        <v>0</v>
      </c>
      <c r="M109" s="58">
        <v>63463561</v>
      </c>
      <c r="N109" s="66"/>
      <c r="O109" s="66"/>
      <c r="P109" s="37"/>
      <c r="Q109" s="37"/>
      <c r="R109" s="37"/>
      <c r="S109" s="37"/>
      <c r="T109" s="37"/>
      <c r="U109" s="37"/>
      <c r="V109" s="37"/>
    </row>
    <row r="110" spans="1:22" ht="14.5" x14ac:dyDescent="0.35">
      <c r="A110" s="37"/>
      <c r="B110" s="37"/>
      <c r="D110" s="37"/>
      <c r="E110" s="76"/>
      <c r="F110" s="48">
        <v>8</v>
      </c>
      <c r="G110" s="48" t="s">
        <v>50</v>
      </c>
      <c r="H110" s="53" t="s">
        <v>43</v>
      </c>
      <c r="I110" s="77" t="s">
        <v>43</v>
      </c>
      <c r="J110" s="48" t="s">
        <v>79</v>
      </c>
      <c r="K110" s="48" t="s">
        <v>81</v>
      </c>
      <c r="L110" s="58">
        <v>0</v>
      </c>
      <c r="M110" s="58">
        <v>15231149</v>
      </c>
      <c r="N110" s="66"/>
      <c r="O110" s="66"/>
      <c r="P110" s="37"/>
      <c r="Q110" s="37"/>
      <c r="R110" s="37"/>
      <c r="S110" s="37"/>
      <c r="T110" s="37"/>
      <c r="U110" s="37"/>
      <c r="V110" s="37"/>
    </row>
    <row r="111" spans="1:22" ht="14.5" x14ac:dyDescent="0.35">
      <c r="A111" s="37"/>
      <c r="B111" s="46" t="str">
        <f>B103 &amp; " Total"</f>
        <v>2025-214 Total</v>
      </c>
      <c r="C111" s="46" t="s">
        <v>33</v>
      </c>
      <c r="D111" s="46" t="s">
        <v>33</v>
      </c>
      <c r="E111" s="65" t="str">
        <f>E103</f>
        <v>Single Family</v>
      </c>
      <c r="F111" s="50" t="s">
        <v>33</v>
      </c>
      <c r="G111" s="51" t="s">
        <v>33</v>
      </c>
      <c r="H111" s="55" t="s">
        <v>33</v>
      </c>
      <c r="I111" s="74" t="s">
        <v>33</v>
      </c>
      <c r="J111" s="51" t="s">
        <v>33</v>
      </c>
      <c r="K111" s="51" t="s">
        <v>33</v>
      </c>
      <c r="L111" s="60">
        <f>SUM(L103:L110)</f>
        <v>891863895</v>
      </c>
      <c r="M111" s="60">
        <f>SUM(M103:M110)</f>
        <v>275939288</v>
      </c>
      <c r="N111" s="66"/>
      <c r="O111" s="66"/>
      <c r="P111" s="37"/>
      <c r="Q111" s="37"/>
      <c r="R111" s="37"/>
      <c r="S111" s="37"/>
      <c r="T111" s="37"/>
      <c r="U111" s="37"/>
      <c r="V111" s="37"/>
    </row>
    <row r="112" spans="1:22" ht="14.5" x14ac:dyDescent="0.35">
      <c r="A112" s="37"/>
      <c r="B112" s="37" t="s">
        <v>82</v>
      </c>
      <c r="C112" s="37" t="s">
        <v>83</v>
      </c>
      <c r="D112" s="37" t="s">
        <v>22</v>
      </c>
      <c r="E112" s="76" t="s">
        <v>6</v>
      </c>
      <c r="F112" s="48">
        <v>1</v>
      </c>
      <c r="G112" s="48" t="s">
        <v>23</v>
      </c>
      <c r="H112" s="53">
        <v>5.5</v>
      </c>
      <c r="I112" s="77">
        <v>30</v>
      </c>
      <c r="J112" s="48" t="s">
        <v>24</v>
      </c>
      <c r="K112" s="48" t="s">
        <v>25</v>
      </c>
      <c r="L112" s="58">
        <v>300000000</v>
      </c>
      <c r="M112" s="58">
        <v>300000000</v>
      </c>
      <c r="N112" s="66"/>
      <c r="O112" s="66"/>
      <c r="P112" s="37"/>
      <c r="Q112" s="37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D113" s="37"/>
      <c r="E113" s="76"/>
      <c r="F113" s="48">
        <v>2</v>
      </c>
      <c r="G113" s="48" t="s">
        <v>23</v>
      </c>
      <c r="H113" s="53">
        <v>5.5</v>
      </c>
      <c r="I113" s="77">
        <v>30</v>
      </c>
      <c r="J113" s="48" t="s">
        <v>24</v>
      </c>
      <c r="K113" s="48" t="s">
        <v>25</v>
      </c>
      <c r="L113" s="58">
        <v>150000000</v>
      </c>
      <c r="M113" s="58">
        <v>300000000</v>
      </c>
      <c r="N113" s="66"/>
      <c r="O113" s="66"/>
      <c r="P113" s="37"/>
      <c r="Q113" s="37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D114" s="37"/>
      <c r="E114" s="76"/>
      <c r="F114" s="48">
        <v>3</v>
      </c>
      <c r="G114" s="48" t="s">
        <v>23</v>
      </c>
      <c r="H114" s="53">
        <v>5.5</v>
      </c>
      <c r="I114" s="77">
        <v>30</v>
      </c>
      <c r="J114" s="48" t="s">
        <v>60</v>
      </c>
      <c r="K114" s="48" t="s">
        <v>55</v>
      </c>
      <c r="L114" s="58">
        <v>375000000</v>
      </c>
      <c r="M114" s="58">
        <v>187500000</v>
      </c>
      <c r="N114" s="66"/>
      <c r="O114" s="66"/>
      <c r="P114" s="37"/>
      <c r="Q114" s="37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D115" s="37"/>
      <c r="E115" s="76"/>
      <c r="F115" s="48">
        <v>4</v>
      </c>
      <c r="G115" s="48" t="s">
        <v>42</v>
      </c>
      <c r="H115" s="53" t="s">
        <v>43</v>
      </c>
      <c r="I115" s="77" t="s">
        <v>43</v>
      </c>
      <c r="J115" s="48" t="s">
        <v>84</v>
      </c>
      <c r="K115" s="48" t="s">
        <v>30</v>
      </c>
      <c r="L115" s="58">
        <v>21814255</v>
      </c>
      <c r="M115" s="58">
        <v>0</v>
      </c>
      <c r="N115" s="66"/>
      <c r="O115" s="66"/>
      <c r="P115" s="37"/>
      <c r="Q115" s="37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D116" s="37"/>
      <c r="E116" s="76"/>
      <c r="F116" s="48">
        <v>5</v>
      </c>
      <c r="G116" s="48" t="s">
        <v>85</v>
      </c>
      <c r="H116" s="53">
        <v>3.5</v>
      </c>
      <c r="I116" s="77">
        <v>30</v>
      </c>
      <c r="J116" s="48" t="s">
        <v>24</v>
      </c>
      <c r="K116" s="48" t="s">
        <v>30</v>
      </c>
      <c r="L116" s="58">
        <v>17773779</v>
      </c>
      <c r="M116" s="58">
        <v>0</v>
      </c>
      <c r="N116" s="66"/>
      <c r="O116" s="66"/>
      <c r="P116" s="37"/>
      <c r="Q116" s="37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D117" s="37"/>
      <c r="E117" s="76"/>
      <c r="F117" s="48">
        <v>6</v>
      </c>
      <c r="G117" s="48" t="s">
        <v>23</v>
      </c>
      <c r="H117" s="53">
        <v>4.5</v>
      </c>
      <c r="I117" s="77">
        <v>30</v>
      </c>
      <c r="J117" s="48" t="s">
        <v>71</v>
      </c>
      <c r="K117" s="48" t="s">
        <v>30</v>
      </c>
      <c r="L117" s="58">
        <v>35254085</v>
      </c>
      <c r="M117" s="58">
        <v>0</v>
      </c>
      <c r="N117" s="66"/>
      <c r="O117" s="66"/>
      <c r="P117" s="37"/>
      <c r="Q117" s="37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D118" s="37"/>
      <c r="E118" s="76"/>
      <c r="F118" s="48">
        <v>7</v>
      </c>
      <c r="G118" s="48" t="s">
        <v>23</v>
      </c>
      <c r="H118" s="53">
        <v>5.5</v>
      </c>
      <c r="I118" s="77">
        <v>30</v>
      </c>
      <c r="J118" s="48" t="s">
        <v>60</v>
      </c>
      <c r="K118" s="48" t="s">
        <v>55</v>
      </c>
      <c r="L118" s="58">
        <v>200000492</v>
      </c>
      <c r="M118" s="58">
        <v>57142997</v>
      </c>
      <c r="N118" s="66"/>
      <c r="O118" s="66"/>
      <c r="P118" s="37"/>
      <c r="Q118" s="37"/>
      <c r="R118" s="37"/>
      <c r="S118" s="37"/>
      <c r="T118" s="37"/>
      <c r="U118" s="37"/>
      <c r="V118" s="37"/>
    </row>
    <row r="119" spans="1:22" ht="14.5" x14ac:dyDescent="0.35">
      <c r="A119" s="37"/>
      <c r="B119" s="37"/>
      <c r="D119" s="37"/>
      <c r="E119" s="76"/>
      <c r="F119" s="48">
        <v>8</v>
      </c>
      <c r="G119" s="48" t="s">
        <v>23</v>
      </c>
      <c r="H119" s="53">
        <v>5.5</v>
      </c>
      <c r="I119" s="77">
        <v>30</v>
      </c>
      <c r="J119" s="48" t="s">
        <v>60</v>
      </c>
      <c r="K119" s="48" t="s">
        <v>55</v>
      </c>
      <c r="L119" s="58">
        <v>152517528</v>
      </c>
      <c r="M119" s="58">
        <v>101678352</v>
      </c>
      <c r="N119" s="66"/>
      <c r="O119" s="66"/>
      <c r="P119" s="37"/>
      <c r="Q119" s="37"/>
      <c r="R119" s="37"/>
      <c r="S119" s="37"/>
      <c r="T119" s="37"/>
      <c r="U119" s="37"/>
      <c r="V119" s="37"/>
    </row>
    <row r="120" spans="1:22" ht="14.5" x14ac:dyDescent="0.35">
      <c r="A120" s="37"/>
      <c r="B120" s="37"/>
      <c r="D120" s="37"/>
      <c r="E120" s="76"/>
      <c r="F120" s="48">
        <v>9</v>
      </c>
      <c r="G120" s="48" t="s">
        <v>50</v>
      </c>
      <c r="H120" s="53" t="s">
        <v>43</v>
      </c>
      <c r="I120" s="77" t="s">
        <v>43</v>
      </c>
      <c r="J120" s="48" t="s">
        <v>44</v>
      </c>
      <c r="K120" s="48" t="s">
        <v>45</v>
      </c>
      <c r="L120" s="58">
        <v>0</v>
      </c>
      <c r="M120" s="58">
        <v>162953049</v>
      </c>
      <c r="N120" s="66"/>
      <c r="O120" s="66"/>
      <c r="P120" s="37"/>
      <c r="Q120" s="37"/>
      <c r="R120" s="37"/>
      <c r="S120" s="37"/>
      <c r="T120" s="37"/>
      <c r="U120" s="37"/>
      <c r="V120" s="37"/>
    </row>
    <row r="121" spans="1:22" ht="14.5" x14ac:dyDescent="0.35">
      <c r="A121" s="37"/>
      <c r="B121" s="37"/>
      <c r="D121" s="37"/>
      <c r="E121" s="76"/>
      <c r="F121" s="48">
        <v>10</v>
      </c>
      <c r="G121" s="48" t="s">
        <v>50</v>
      </c>
      <c r="H121" s="53" t="s">
        <v>43</v>
      </c>
      <c r="I121" s="77" t="s">
        <v>43</v>
      </c>
      <c r="J121" s="48" t="s">
        <v>84</v>
      </c>
      <c r="K121" s="48" t="s">
        <v>30</v>
      </c>
      <c r="L121" s="58">
        <v>13884895</v>
      </c>
      <c r="M121" s="58">
        <v>0</v>
      </c>
      <c r="N121" s="66"/>
      <c r="O121" s="66"/>
      <c r="P121" s="37"/>
      <c r="Q121" s="37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D122" s="37"/>
      <c r="E122" s="76"/>
      <c r="F122" s="48">
        <v>11</v>
      </c>
      <c r="G122" s="48" t="s">
        <v>50</v>
      </c>
      <c r="H122" s="53" t="s">
        <v>43</v>
      </c>
      <c r="I122" s="77" t="s">
        <v>43</v>
      </c>
      <c r="J122" s="48" t="s">
        <v>84</v>
      </c>
      <c r="K122" s="48" t="s">
        <v>30</v>
      </c>
      <c r="L122" s="58">
        <v>10659387</v>
      </c>
      <c r="M122" s="58">
        <v>0</v>
      </c>
      <c r="N122" s="66"/>
      <c r="O122" s="66"/>
      <c r="P122" s="37"/>
      <c r="Q122" s="37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D123" s="37"/>
      <c r="E123" s="76"/>
      <c r="F123" s="48">
        <v>12</v>
      </c>
      <c r="G123" s="48" t="s">
        <v>50</v>
      </c>
      <c r="H123" s="53" t="s">
        <v>43</v>
      </c>
      <c r="I123" s="77" t="s">
        <v>43</v>
      </c>
      <c r="J123" s="48" t="s">
        <v>44</v>
      </c>
      <c r="K123" s="48" t="s">
        <v>81</v>
      </c>
      <c r="L123" s="58">
        <v>3805340</v>
      </c>
      <c r="M123" s="58">
        <v>317111</v>
      </c>
      <c r="N123" s="66"/>
      <c r="O123" s="66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D124" s="37"/>
      <c r="E124" s="76"/>
      <c r="F124" s="48">
        <v>13</v>
      </c>
      <c r="G124" s="48" t="s">
        <v>50</v>
      </c>
      <c r="H124" s="53" t="s">
        <v>43</v>
      </c>
      <c r="I124" s="77" t="s">
        <v>43</v>
      </c>
      <c r="J124" s="48" t="s">
        <v>44</v>
      </c>
      <c r="K124" s="48" t="s">
        <v>80</v>
      </c>
      <c r="L124" s="58">
        <v>0</v>
      </c>
      <c r="M124" s="58">
        <v>442885885</v>
      </c>
      <c r="N124" s="66"/>
      <c r="O124" s="66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37"/>
      <c r="C125" s="37"/>
      <c r="D125" s="37"/>
      <c r="E125" s="76"/>
      <c r="F125" s="48">
        <v>14</v>
      </c>
      <c r="G125" s="48" t="s">
        <v>50</v>
      </c>
      <c r="H125" s="53" t="s">
        <v>43</v>
      </c>
      <c r="I125" s="77" t="s">
        <v>43</v>
      </c>
      <c r="J125" s="48" t="s">
        <v>44</v>
      </c>
      <c r="K125" s="48" t="s">
        <v>80</v>
      </c>
      <c r="L125" s="58">
        <v>0</v>
      </c>
      <c r="M125" s="58">
        <v>362158440</v>
      </c>
      <c r="N125" s="66"/>
      <c r="O125" s="66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/>
      <c r="C126" s="37"/>
      <c r="D126" s="37"/>
      <c r="E126" s="76"/>
      <c r="F126" s="48">
        <v>15</v>
      </c>
      <c r="G126" s="48" t="s">
        <v>23</v>
      </c>
      <c r="H126" s="53">
        <v>5.5</v>
      </c>
      <c r="I126" s="77">
        <v>30</v>
      </c>
      <c r="J126" s="48" t="s">
        <v>28</v>
      </c>
      <c r="K126" s="48" t="s">
        <v>37</v>
      </c>
      <c r="L126" s="58">
        <v>158159763</v>
      </c>
      <c r="M126" s="58">
        <v>55263905</v>
      </c>
      <c r="N126" s="66"/>
      <c r="O126" s="66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76"/>
      <c r="F127" s="48">
        <v>16</v>
      </c>
      <c r="G127" s="48" t="s">
        <v>23</v>
      </c>
      <c r="H127" s="53">
        <v>6</v>
      </c>
      <c r="I127" s="77">
        <v>30</v>
      </c>
      <c r="J127" s="48" t="s">
        <v>28</v>
      </c>
      <c r="K127" s="48" t="s">
        <v>32</v>
      </c>
      <c r="L127" s="58">
        <v>5839573</v>
      </c>
      <c r="M127" s="58">
        <v>0</v>
      </c>
      <c r="N127" s="66"/>
      <c r="O127" s="66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37"/>
      <c r="C128" s="37"/>
      <c r="D128" s="37"/>
      <c r="E128" s="76"/>
      <c r="F128" s="48">
        <v>17</v>
      </c>
      <c r="G128" s="48" t="s">
        <v>23</v>
      </c>
      <c r="H128" s="53">
        <v>5.5</v>
      </c>
      <c r="I128" s="77">
        <v>30</v>
      </c>
      <c r="J128" s="48" t="s">
        <v>71</v>
      </c>
      <c r="K128" s="48" t="s">
        <v>81</v>
      </c>
      <c r="L128" s="58">
        <v>386607143</v>
      </c>
      <c r="M128" s="58">
        <v>35146103</v>
      </c>
      <c r="N128" s="66"/>
      <c r="O128" s="37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46" t="str">
        <f>B112 &amp; " Total"</f>
        <v>2025-215 Total</v>
      </c>
      <c r="C129" s="46" t="s">
        <v>33</v>
      </c>
      <c r="D129" s="46" t="s">
        <v>33</v>
      </c>
      <c r="E129" s="65" t="str">
        <f>E112</f>
        <v>Single Family</v>
      </c>
      <c r="F129" s="50" t="s">
        <v>33</v>
      </c>
      <c r="G129" s="51" t="s">
        <v>33</v>
      </c>
      <c r="H129" s="55" t="s">
        <v>33</v>
      </c>
      <c r="I129" s="74" t="s">
        <v>33</v>
      </c>
      <c r="J129" s="67" t="s">
        <v>33</v>
      </c>
      <c r="K129" s="67" t="s">
        <v>33</v>
      </c>
      <c r="L129" s="60">
        <f>SUM(L112:L128)</f>
        <v>1831316240</v>
      </c>
      <c r="M129" s="60">
        <f>SUM(M112:M128)</f>
        <v>2005045842</v>
      </c>
      <c r="N129" s="37"/>
      <c r="O129" s="37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37" t="s">
        <v>86</v>
      </c>
      <c r="C130" s="37" t="s">
        <v>87</v>
      </c>
      <c r="D130" s="37" t="s">
        <v>22</v>
      </c>
      <c r="E130" s="76" t="s">
        <v>6</v>
      </c>
      <c r="F130" s="48">
        <v>1</v>
      </c>
      <c r="G130" s="48" t="s">
        <v>23</v>
      </c>
      <c r="H130" s="53">
        <v>5.5</v>
      </c>
      <c r="I130" s="77">
        <v>30</v>
      </c>
      <c r="J130" s="80" t="s">
        <v>24</v>
      </c>
      <c r="K130" s="48" t="s">
        <v>25</v>
      </c>
      <c r="L130" s="58">
        <v>100000000</v>
      </c>
      <c r="M130" s="58">
        <v>100000000</v>
      </c>
      <c r="N130" s="37"/>
      <c r="O130" s="37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37"/>
      <c r="C131" s="37"/>
      <c r="D131" s="37"/>
      <c r="E131" s="76"/>
      <c r="F131" s="48">
        <v>2</v>
      </c>
      <c r="G131" s="48" t="s">
        <v>23</v>
      </c>
      <c r="H131" s="53">
        <v>5.5</v>
      </c>
      <c r="I131" s="77">
        <v>30</v>
      </c>
      <c r="J131" s="80" t="s">
        <v>28</v>
      </c>
      <c r="K131" s="48" t="s">
        <v>32</v>
      </c>
      <c r="L131" s="58">
        <v>181971000</v>
      </c>
      <c r="M131" s="58">
        <v>0</v>
      </c>
      <c r="N131" s="37"/>
      <c r="O131" s="37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37"/>
      <c r="C132" s="37"/>
      <c r="D132" s="37"/>
      <c r="E132" s="76"/>
      <c r="F132" s="48">
        <v>3</v>
      </c>
      <c r="G132" s="48" t="s">
        <v>23</v>
      </c>
      <c r="H132" s="53">
        <v>6</v>
      </c>
      <c r="I132" s="77">
        <v>30</v>
      </c>
      <c r="J132" s="80" t="s">
        <v>28</v>
      </c>
      <c r="K132" s="48" t="s">
        <v>32</v>
      </c>
      <c r="L132" s="58">
        <v>200000000</v>
      </c>
      <c r="M132" s="58">
        <v>0</v>
      </c>
      <c r="N132" s="37"/>
      <c r="O132" s="37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37"/>
      <c r="C133" s="37"/>
      <c r="D133" s="37"/>
      <c r="E133" s="76"/>
      <c r="F133" s="48">
        <v>4</v>
      </c>
      <c r="G133" s="48" t="s">
        <v>50</v>
      </c>
      <c r="H133" s="53" t="s">
        <v>43</v>
      </c>
      <c r="I133" s="77" t="s">
        <v>43</v>
      </c>
      <c r="J133" s="80" t="s">
        <v>84</v>
      </c>
      <c r="K133" s="48" t="s">
        <v>55</v>
      </c>
      <c r="L133" s="58">
        <v>10299258</v>
      </c>
      <c r="M133" s="58">
        <v>9856446</v>
      </c>
      <c r="N133" s="37"/>
      <c r="O133" s="37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37"/>
      <c r="C134" s="37"/>
      <c r="D134" s="37"/>
      <c r="E134" s="76"/>
      <c r="F134" s="48">
        <v>5</v>
      </c>
      <c r="G134" s="48" t="s">
        <v>23</v>
      </c>
      <c r="H134" s="53">
        <v>6.5</v>
      </c>
      <c r="I134" s="77">
        <v>30</v>
      </c>
      <c r="J134" s="80" t="s">
        <v>88</v>
      </c>
      <c r="K134" s="48" t="s">
        <v>37</v>
      </c>
      <c r="L134" s="58">
        <v>123751209</v>
      </c>
      <c r="M134" s="58">
        <v>70714976</v>
      </c>
      <c r="N134" s="37"/>
      <c r="O134" s="37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37"/>
      <c r="C135" s="37"/>
      <c r="D135" s="37"/>
      <c r="E135" s="76"/>
      <c r="F135" s="48">
        <v>6</v>
      </c>
      <c r="G135" s="48" t="s">
        <v>50</v>
      </c>
      <c r="H135" s="53" t="s">
        <v>43</v>
      </c>
      <c r="I135" s="77" t="s">
        <v>43</v>
      </c>
      <c r="J135" s="80" t="s">
        <v>51</v>
      </c>
      <c r="K135" s="48" t="s">
        <v>32</v>
      </c>
      <c r="L135" s="58">
        <v>12753922</v>
      </c>
      <c r="M135" s="58">
        <v>0</v>
      </c>
      <c r="N135" s="37"/>
      <c r="O135" s="37"/>
      <c r="P135" s="37"/>
      <c r="Q135" s="37"/>
      <c r="R135" s="37"/>
      <c r="S135" s="37"/>
      <c r="T135" s="37"/>
      <c r="U135" s="37"/>
      <c r="V135" s="37"/>
    </row>
    <row r="136" spans="1:22" ht="14.5" x14ac:dyDescent="0.35">
      <c r="A136" s="37"/>
      <c r="B136" s="37"/>
      <c r="C136" s="37"/>
      <c r="D136" s="37"/>
      <c r="E136" s="76"/>
      <c r="F136" s="48">
        <v>7</v>
      </c>
      <c r="G136" s="48" t="s">
        <v>50</v>
      </c>
      <c r="H136" s="53" t="s">
        <v>43</v>
      </c>
      <c r="I136" s="77" t="s">
        <v>43</v>
      </c>
      <c r="J136" s="80" t="s">
        <v>79</v>
      </c>
      <c r="K136" s="48" t="s">
        <v>80</v>
      </c>
      <c r="L136" s="58">
        <v>0</v>
      </c>
      <c r="M136" s="58">
        <v>294459843</v>
      </c>
      <c r="N136" s="37"/>
      <c r="O136" s="37"/>
      <c r="P136" s="37"/>
      <c r="Q136" s="37"/>
      <c r="R136" s="37"/>
      <c r="S136" s="37"/>
      <c r="T136" s="37"/>
      <c r="U136" s="37"/>
      <c r="V136" s="37"/>
    </row>
    <row r="137" spans="1:22" ht="14.5" x14ac:dyDescent="0.35">
      <c r="A137" s="37"/>
      <c r="B137" s="37"/>
      <c r="C137" s="37"/>
      <c r="D137" s="37"/>
      <c r="E137" s="76"/>
      <c r="F137" s="48">
        <v>8</v>
      </c>
      <c r="G137" s="48" t="s">
        <v>50</v>
      </c>
      <c r="H137" s="53" t="s">
        <v>43</v>
      </c>
      <c r="I137" s="77" t="s">
        <v>43</v>
      </c>
      <c r="J137" s="80" t="s">
        <v>79</v>
      </c>
      <c r="K137" s="48" t="s">
        <v>80</v>
      </c>
      <c r="L137" s="58">
        <v>0</v>
      </c>
      <c r="M137" s="58">
        <v>293736585</v>
      </c>
      <c r="N137" s="37"/>
      <c r="O137" s="37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37"/>
      <c r="C138" s="37"/>
      <c r="D138" s="37"/>
      <c r="E138" s="76"/>
      <c r="F138" s="48">
        <v>9</v>
      </c>
      <c r="G138" s="48" t="s">
        <v>50</v>
      </c>
      <c r="H138" s="53" t="s">
        <v>43</v>
      </c>
      <c r="I138" s="77" t="s">
        <v>43</v>
      </c>
      <c r="J138" s="80" t="s">
        <v>79</v>
      </c>
      <c r="K138" s="48" t="s">
        <v>80</v>
      </c>
      <c r="L138" s="58">
        <v>0</v>
      </c>
      <c r="M138" s="58">
        <v>55856151</v>
      </c>
      <c r="N138" s="37"/>
      <c r="O138" s="37"/>
      <c r="P138" s="37"/>
      <c r="Q138" s="37"/>
      <c r="R138" s="37"/>
      <c r="S138" s="37"/>
      <c r="T138" s="37"/>
      <c r="U138" s="37"/>
      <c r="V138" s="37"/>
    </row>
    <row r="139" spans="1:22" ht="14.5" x14ac:dyDescent="0.35">
      <c r="A139" s="37"/>
      <c r="B139" s="37"/>
      <c r="C139" s="37"/>
      <c r="D139" s="37"/>
      <c r="E139" s="76"/>
      <c r="F139" s="48">
        <v>10</v>
      </c>
      <c r="G139" s="48" t="s">
        <v>23</v>
      </c>
      <c r="H139" s="53">
        <v>5.5</v>
      </c>
      <c r="I139" s="77">
        <v>30</v>
      </c>
      <c r="J139" s="80" t="s">
        <v>36</v>
      </c>
      <c r="K139" s="48" t="s">
        <v>37</v>
      </c>
      <c r="L139" s="58">
        <v>133114866</v>
      </c>
      <c r="M139" s="58">
        <v>55523764</v>
      </c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14.5" x14ac:dyDescent="0.35">
      <c r="A140" s="37"/>
      <c r="B140" s="37"/>
      <c r="C140" s="37"/>
      <c r="D140" s="37"/>
      <c r="E140" s="76"/>
      <c r="F140" s="48">
        <v>11</v>
      </c>
      <c r="G140" s="48" t="s">
        <v>23</v>
      </c>
      <c r="H140" s="53">
        <v>3</v>
      </c>
      <c r="I140" s="77">
        <v>30</v>
      </c>
      <c r="J140" s="80" t="s">
        <v>31</v>
      </c>
      <c r="K140" s="48" t="s">
        <v>32</v>
      </c>
      <c r="L140" s="58">
        <v>33672586</v>
      </c>
      <c r="M140" s="58">
        <v>0</v>
      </c>
      <c r="N140" s="37"/>
      <c r="O140" s="37"/>
      <c r="P140" s="37"/>
      <c r="Q140" s="37"/>
      <c r="R140" s="37"/>
      <c r="S140" s="37"/>
      <c r="T140" s="37"/>
      <c r="U140" s="37"/>
      <c r="V140" s="37"/>
    </row>
    <row r="141" spans="1:22" ht="14.5" x14ac:dyDescent="0.35">
      <c r="A141" s="37"/>
      <c r="B141" s="46" t="str">
        <f>B130 &amp; " Total"</f>
        <v>2025-216 Total</v>
      </c>
      <c r="C141" s="46" t="s">
        <v>33</v>
      </c>
      <c r="D141" s="46" t="s">
        <v>33</v>
      </c>
      <c r="E141" s="65" t="str">
        <f>E130</f>
        <v>Single Family</v>
      </c>
      <c r="F141" s="50" t="s">
        <v>33</v>
      </c>
      <c r="G141" s="51" t="s">
        <v>33</v>
      </c>
      <c r="H141" s="55" t="s">
        <v>33</v>
      </c>
      <c r="I141" s="74" t="s">
        <v>33</v>
      </c>
      <c r="J141" s="67" t="s">
        <v>33</v>
      </c>
      <c r="K141" s="67" t="s">
        <v>33</v>
      </c>
      <c r="L141" s="60">
        <f>SUM(L130:L140)</f>
        <v>795562841</v>
      </c>
      <c r="M141" s="60">
        <f>SUM(M130:M140)</f>
        <v>880147765</v>
      </c>
      <c r="N141" s="37"/>
      <c r="O141" s="37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 t="s">
        <v>89</v>
      </c>
      <c r="C142" s="76" t="s">
        <v>41</v>
      </c>
      <c r="D142" s="37" t="s">
        <v>22</v>
      </c>
      <c r="E142" s="76" t="s">
        <v>7</v>
      </c>
      <c r="F142" s="48">
        <v>1</v>
      </c>
      <c r="G142" s="48" t="s">
        <v>70</v>
      </c>
      <c r="H142" s="53">
        <v>5.2</v>
      </c>
      <c r="I142" s="77">
        <v>40</v>
      </c>
      <c r="J142" s="48" t="s">
        <v>71</v>
      </c>
      <c r="K142" s="48" t="s">
        <v>76</v>
      </c>
      <c r="L142" s="58">
        <v>302258735</v>
      </c>
      <c r="M142" s="58">
        <v>302258735</v>
      </c>
      <c r="N142" s="37"/>
      <c r="O142" s="37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46" t="str">
        <f>B142 &amp; " Total"</f>
        <v>2025-217 Total</v>
      </c>
      <c r="C143" s="46" t="s">
        <v>33</v>
      </c>
      <c r="D143" s="46" t="s">
        <v>33</v>
      </c>
      <c r="E143" s="65" t="str">
        <f>E142</f>
        <v>Multifamily</v>
      </c>
      <c r="F143" s="50" t="s">
        <v>33</v>
      </c>
      <c r="G143" s="51" t="s">
        <v>33</v>
      </c>
      <c r="H143" s="55" t="s">
        <v>33</v>
      </c>
      <c r="I143" s="74" t="s">
        <v>33</v>
      </c>
      <c r="J143" s="51" t="s">
        <v>33</v>
      </c>
      <c r="K143" s="51" t="s">
        <v>33</v>
      </c>
      <c r="L143" s="60">
        <f>SUM(L142:L142)</f>
        <v>302258735</v>
      </c>
      <c r="M143" s="60">
        <f>SUM(M142:M142)</f>
        <v>302258735</v>
      </c>
      <c r="N143" s="37"/>
      <c r="O143" s="37"/>
      <c r="P143" s="37"/>
      <c r="Q143" s="37"/>
      <c r="R143" s="37"/>
      <c r="S143" s="37"/>
      <c r="T143" s="37"/>
      <c r="U143" s="37"/>
      <c r="V143" s="37"/>
    </row>
    <row r="144" spans="1:22" ht="14.15" customHeight="1" x14ac:dyDescent="0.35">
      <c r="A144" s="37"/>
      <c r="B144" s="37" t="s">
        <v>90</v>
      </c>
      <c r="C144" s="37" t="s">
        <v>91</v>
      </c>
      <c r="D144" s="37" t="s">
        <v>22</v>
      </c>
      <c r="E144" s="76" t="s">
        <v>6</v>
      </c>
      <c r="F144" s="48">
        <v>1</v>
      </c>
      <c r="G144" s="48" t="s">
        <v>23</v>
      </c>
      <c r="H144" s="53">
        <v>5.5</v>
      </c>
      <c r="I144" s="77">
        <v>30</v>
      </c>
      <c r="J144" s="48" t="s">
        <v>24</v>
      </c>
      <c r="K144" s="48" t="s">
        <v>25</v>
      </c>
      <c r="L144" s="58">
        <v>200000000</v>
      </c>
      <c r="M144" s="58">
        <v>200000000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4.15" customHeight="1" x14ac:dyDescent="0.35">
      <c r="A145" s="37"/>
      <c r="B145" s="37"/>
      <c r="C145" s="37"/>
      <c r="D145" s="37"/>
      <c r="E145" s="76"/>
      <c r="F145" s="48">
        <v>2</v>
      </c>
      <c r="G145" s="48" t="s">
        <v>23</v>
      </c>
      <c r="H145" s="53">
        <v>7</v>
      </c>
      <c r="I145" s="77">
        <v>30</v>
      </c>
      <c r="J145" s="48" t="s">
        <v>24</v>
      </c>
      <c r="K145" s="48" t="s">
        <v>25</v>
      </c>
      <c r="L145" s="58">
        <v>85864614</v>
      </c>
      <c r="M145" s="58">
        <v>85864614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4.15" customHeight="1" x14ac:dyDescent="0.35">
      <c r="A146" s="37"/>
      <c r="B146" s="37"/>
      <c r="C146" s="37"/>
      <c r="D146" s="37"/>
      <c r="E146" s="76"/>
      <c r="F146" s="48">
        <v>3</v>
      </c>
      <c r="G146" s="48" t="s">
        <v>50</v>
      </c>
      <c r="H146" s="53" t="s">
        <v>43</v>
      </c>
      <c r="I146" s="53" t="s">
        <v>43</v>
      </c>
      <c r="J146" s="48" t="s">
        <v>84</v>
      </c>
      <c r="K146" s="48" t="s">
        <v>92</v>
      </c>
      <c r="L146" s="58">
        <v>18161412</v>
      </c>
      <c r="M146" s="58" t="s">
        <v>93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4.15" customHeight="1" x14ac:dyDescent="0.35">
      <c r="A147" s="37"/>
      <c r="B147" s="37"/>
      <c r="C147" s="37"/>
      <c r="D147" s="37"/>
      <c r="E147" s="76"/>
      <c r="F147" s="48">
        <v>4</v>
      </c>
      <c r="G147" s="48" t="s">
        <v>50</v>
      </c>
      <c r="H147" s="53" t="s">
        <v>43</v>
      </c>
      <c r="I147" s="53" t="s">
        <v>43</v>
      </c>
      <c r="J147" s="48" t="s">
        <v>94</v>
      </c>
      <c r="K147" s="48" t="s">
        <v>80</v>
      </c>
      <c r="L147" s="58" t="s">
        <v>93</v>
      </c>
      <c r="M147" s="58">
        <v>713458075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46" t="str">
        <f>B144 &amp; " Total"</f>
        <v>2025-218 Total</v>
      </c>
      <c r="C148" s="46" t="s">
        <v>33</v>
      </c>
      <c r="D148" s="46" t="s">
        <v>33</v>
      </c>
      <c r="E148" s="65" t="str">
        <f>E144</f>
        <v>Single Family</v>
      </c>
      <c r="F148" s="50" t="s">
        <v>33</v>
      </c>
      <c r="G148" s="51" t="s">
        <v>33</v>
      </c>
      <c r="H148" s="55" t="s">
        <v>33</v>
      </c>
      <c r="I148" s="74" t="s">
        <v>33</v>
      </c>
      <c r="J148" s="51" t="s">
        <v>33</v>
      </c>
      <c r="K148" s="51" t="s">
        <v>33</v>
      </c>
      <c r="L148" s="60">
        <f>SUM(L144:L147)</f>
        <v>304026026</v>
      </c>
      <c r="M148" s="60">
        <f>SUM(M144:M147)</f>
        <v>999322689</v>
      </c>
      <c r="N148" s="37"/>
      <c r="O148" s="66"/>
      <c r="P148" s="37"/>
      <c r="Q148" s="37"/>
      <c r="R148" s="37"/>
      <c r="S148" s="37"/>
      <c r="T148" s="37"/>
      <c r="U148" s="37"/>
      <c r="V148" s="37"/>
    </row>
    <row r="149" spans="1:22" ht="14.5" x14ac:dyDescent="0.35">
      <c r="A149" s="37"/>
      <c r="B149" s="37" t="s">
        <v>95</v>
      </c>
      <c r="C149" s="37" t="s">
        <v>74</v>
      </c>
      <c r="D149" s="37" t="s">
        <v>22</v>
      </c>
      <c r="E149" s="76" t="s">
        <v>6</v>
      </c>
      <c r="F149" s="48">
        <v>1</v>
      </c>
      <c r="G149" s="48" t="s">
        <v>23</v>
      </c>
      <c r="H149" s="53">
        <v>5.5</v>
      </c>
      <c r="I149" s="77">
        <v>30</v>
      </c>
      <c r="J149" s="48" t="s">
        <v>24</v>
      </c>
      <c r="K149" s="48" t="s">
        <v>55</v>
      </c>
      <c r="L149" s="58">
        <v>70000000</v>
      </c>
      <c r="M149" s="58">
        <v>30000000</v>
      </c>
      <c r="N149" s="37"/>
      <c r="O149" s="66"/>
      <c r="P149" s="37"/>
      <c r="Q149" s="37"/>
      <c r="R149" s="37"/>
      <c r="S149" s="37"/>
      <c r="T149" s="37"/>
      <c r="U149" s="37"/>
      <c r="V149" s="37"/>
    </row>
    <row r="150" spans="1:22" ht="14.5" x14ac:dyDescent="0.35">
      <c r="A150" s="37"/>
      <c r="B150" s="37"/>
      <c r="C150" s="37"/>
      <c r="D150" s="37"/>
      <c r="E150" s="76"/>
      <c r="F150" s="48">
        <v>2</v>
      </c>
      <c r="G150" s="48" t="s">
        <v>23</v>
      </c>
      <c r="H150" s="53">
        <v>6</v>
      </c>
      <c r="I150" s="77">
        <v>30</v>
      </c>
      <c r="J150" s="48" t="s">
        <v>28</v>
      </c>
      <c r="K150" s="48" t="s">
        <v>29</v>
      </c>
      <c r="L150" s="58">
        <v>56465300</v>
      </c>
      <c r="M150" s="58">
        <v>10416666</v>
      </c>
      <c r="N150" s="37"/>
      <c r="O150" s="66"/>
      <c r="P150" s="37"/>
      <c r="Q150" s="37"/>
      <c r="R150" s="37"/>
      <c r="S150" s="37"/>
      <c r="T150" s="37"/>
      <c r="U150" s="37"/>
      <c r="V150" s="37"/>
    </row>
    <row r="151" spans="1:22" ht="14.5" x14ac:dyDescent="0.35">
      <c r="A151" s="37"/>
      <c r="B151" s="37"/>
      <c r="C151" s="37"/>
      <c r="D151" s="37"/>
      <c r="E151" s="76"/>
      <c r="F151" s="48">
        <v>3</v>
      </c>
      <c r="G151" s="48" t="s">
        <v>23</v>
      </c>
      <c r="H151" s="53">
        <v>6</v>
      </c>
      <c r="I151" s="77">
        <v>30</v>
      </c>
      <c r="J151" s="48" t="s">
        <v>28</v>
      </c>
      <c r="K151" s="48" t="s">
        <v>29</v>
      </c>
      <c r="L151" s="58">
        <v>70687123</v>
      </c>
      <c r="M151" s="58">
        <v>14445500</v>
      </c>
      <c r="N151" s="37"/>
      <c r="O151" s="66"/>
      <c r="P151" s="37"/>
      <c r="Q151" s="37"/>
      <c r="R151" s="37"/>
      <c r="S151" s="37"/>
      <c r="T151" s="37"/>
      <c r="U151" s="37"/>
      <c r="V151" s="37"/>
    </row>
    <row r="152" spans="1:22" ht="14.15" customHeight="1" x14ac:dyDescent="0.35">
      <c r="A152" s="37"/>
      <c r="B152" s="46" t="str">
        <f>B149 &amp; " Total"</f>
        <v>2025-219 Total</v>
      </c>
      <c r="C152" s="46" t="s">
        <v>33</v>
      </c>
      <c r="D152" s="46" t="s">
        <v>33</v>
      </c>
      <c r="E152" s="65" t="str">
        <f>E149</f>
        <v>Single Family</v>
      </c>
      <c r="F152" s="50" t="s">
        <v>33</v>
      </c>
      <c r="G152" s="51" t="s">
        <v>33</v>
      </c>
      <c r="H152" s="55" t="s">
        <v>33</v>
      </c>
      <c r="I152" s="74" t="s">
        <v>33</v>
      </c>
      <c r="J152" s="51" t="s">
        <v>33</v>
      </c>
      <c r="K152" s="51" t="s">
        <v>33</v>
      </c>
      <c r="L152" s="60">
        <f>SUM(L149:L151)</f>
        <v>197152423</v>
      </c>
      <c r="M152" s="60">
        <f>SUM(M149:M151)</f>
        <v>54862166</v>
      </c>
      <c r="N152" s="37"/>
      <c r="O152" s="66"/>
      <c r="P152" s="37"/>
      <c r="Q152" s="37"/>
      <c r="R152" s="37"/>
      <c r="S152" s="37"/>
      <c r="T152" s="37"/>
      <c r="U152" s="37"/>
      <c r="V152" s="37"/>
    </row>
    <row r="153" spans="1:22" ht="14.15" customHeight="1" x14ac:dyDescent="0.35">
      <c r="A153" s="37"/>
      <c r="B153" s="37" t="s">
        <v>96</v>
      </c>
      <c r="C153" s="37" t="s">
        <v>97</v>
      </c>
      <c r="D153" s="37" t="s">
        <v>22</v>
      </c>
      <c r="E153" s="76" t="s">
        <v>7</v>
      </c>
      <c r="F153" s="48">
        <v>1</v>
      </c>
      <c r="G153" s="48" t="s">
        <v>70</v>
      </c>
      <c r="H153" s="53">
        <v>5.3929999999999998</v>
      </c>
      <c r="I153" s="77">
        <v>40</v>
      </c>
      <c r="J153" s="48" t="s">
        <v>71</v>
      </c>
      <c r="K153" s="48" t="s">
        <v>76</v>
      </c>
      <c r="L153" s="58">
        <v>150000000</v>
      </c>
      <c r="M153" s="58">
        <v>150000000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4.15" customHeight="1" x14ac:dyDescent="0.35">
      <c r="A154" s="37"/>
      <c r="B154" s="46" t="str">
        <f>B153 &amp; " Total"</f>
        <v>2025-220 Total</v>
      </c>
      <c r="C154" s="46" t="s">
        <v>33</v>
      </c>
      <c r="D154" s="46" t="s">
        <v>33</v>
      </c>
      <c r="E154" s="65" t="str">
        <f>E153</f>
        <v>Multifamily</v>
      </c>
      <c r="F154" s="50" t="s">
        <v>33</v>
      </c>
      <c r="G154" s="51" t="s">
        <v>33</v>
      </c>
      <c r="H154" s="55" t="s">
        <v>33</v>
      </c>
      <c r="I154" s="74" t="s">
        <v>33</v>
      </c>
      <c r="J154" s="51" t="s">
        <v>33</v>
      </c>
      <c r="K154" s="51" t="s">
        <v>33</v>
      </c>
      <c r="L154" s="60">
        <f>SUM(L153:L153)</f>
        <v>150000000</v>
      </c>
      <c r="M154" s="60">
        <f>SUM(M153:M153)</f>
        <v>150000000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5" customHeight="1" x14ac:dyDescent="0.35">
      <c r="A155" s="37"/>
      <c r="B155" s="37" t="s">
        <v>98</v>
      </c>
      <c r="C155" s="37" t="s">
        <v>53</v>
      </c>
      <c r="D155" s="37" t="s">
        <v>22</v>
      </c>
      <c r="E155" s="76" t="s">
        <v>7</v>
      </c>
      <c r="F155" s="48">
        <v>1</v>
      </c>
      <c r="G155" s="48" t="s">
        <v>70</v>
      </c>
      <c r="H155" s="53">
        <v>5.3029999999999999</v>
      </c>
      <c r="I155" s="77">
        <v>40</v>
      </c>
      <c r="J155" s="48" t="s">
        <v>71</v>
      </c>
      <c r="K155" s="48" t="s">
        <v>76</v>
      </c>
      <c r="L155" s="58">
        <v>109198355</v>
      </c>
      <c r="M155" s="58">
        <f>SUM(36378612+109198355)</f>
        <v>145576967</v>
      </c>
      <c r="N155" s="37"/>
      <c r="O155" s="66"/>
      <c r="P155" s="37"/>
      <c r="Q155" s="37"/>
      <c r="R155" s="37"/>
      <c r="S155" s="37"/>
      <c r="T155" s="37"/>
      <c r="U155" s="37"/>
      <c r="V155" s="37"/>
    </row>
    <row r="156" spans="1:22" ht="15" customHeight="1" x14ac:dyDescent="0.35">
      <c r="A156" s="37"/>
      <c r="B156" s="46" t="str">
        <f>B155 &amp; " Total"</f>
        <v>2025-221 Total</v>
      </c>
      <c r="C156" s="46" t="s">
        <v>33</v>
      </c>
      <c r="D156" s="46" t="s">
        <v>33</v>
      </c>
      <c r="E156" s="65" t="str">
        <f>E155</f>
        <v>Multifamily</v>
      </c>
      <c r="F156" s="50" t="s">
        <v>33</v>
      </c>
      <c r="G156" s="51" t="s">
        <v>33</v>
      </c>
      <c r="H156" s="55" t="s">
        <v>33</v>
      </c>
      <c r="I156" s="51" t="s">
        <v>33</v>
      </c>
      <c r="J156" s="51" t="s">
        <v>33</v>
      </c>
      <c r="K156" s="51" t="s">
        <v>33</v>
      </c>
      <c r="L156" s="60">
        <f>SUM(L155:L155)</f>
        <v>109198355</v>
      </c>
      <c r="M156" s="60">
        <f>SUM(M155:M155)</f>
        <v>145576967</v>
      </c>
      <c r="N156" s="37"/>
      <c r="O156" s="66"/>
      <c r="P156" s="37"/>
      <c r="Q156" s="37"/>
      <c r="R156" s="37"/>
      <c r="S156" s="37"/>
      <c r="T156" s="37"/>
      <c r="U156" s="37"/>
      <c r="V156" s="37"/>
    </row>
    <row r="157" spans="1:22" ht="15" customHeight="1" x14ac:dyDescent="0.35">
      <c r="A157" s="37"/>
      <c r="B157" s="37" t="s">
        <v>99</v>
      </c>
      <c r="C157" s="37" t="s">
        <v>21</v>
      </c>
      <c r="D157" s="37" t="s">
        <v>22</v>
      </c>
      <c r="E157" s="76" t="s">
        <v>8</v>
      </c>
      <c r="F157" s="48">
        <v>1</v>
      </c>
      <c r="G157" s="48" t="s">
        <v>50</v>
      </c>
      <c r="H157" s="53" t="s">
        <v>43</v>
      </c>
      <c r="I157" s="77" t="s">
        <v>43</v>
      </c>
      <c r="J157" s="48" t="s">
        <v>100</v>
      </c>
      <c r="K157" s="48" t="s">
        <v>101</v>
      </c>
      <c r="L157" s="58">
        <v>183107011</v>
      </c>
      <c r="M157" s="58">
        <v>183107011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6.5" customHeight="1" x14ac:dyDescent="0.35">
      <c r="A158" s="37"/>
      <c r="B158" s="37"/>
      <c r="D158" s="37"/>
      <c r="E158" s="76"/>
      <c r="F158" s="48">
        <v>2</v>
      </c>
      <c r="G158" s="48" t="s">
        <v>23</v>
      </c>
      <c r="H158" s="53">
        <v>5.3609999999999998</v>
      </c>
      <c r="I158" s="77">
        <v>50</v>
      </c>
      <c r="J158" s="48" t="s">
        <v>102</v>
      </c>
      <c r="K158" s="48" t="s">
        <v>101</v>
      </c>
      <c r="L158" s="58">
        <v>41805580</v>
      </c>
      <c r="M158" s="58">
        <v>41805580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6.5" customHeight="1" x14ac:dyDescent="0.35">
      <c r="A159" s="37"/>
      <c r="B159" s="37"/>
      <c r="D159" s="37"/>
      <c r="E159" s="76"/>
      <c r="F159" s="48">
        <v>3</v>
      </c>
      <c r="G159" s="48" t="s">
        <v>23</v>
      </c>
      <c r="H159" s="53">
        <v>5.51</v>
      </c>
      <c r="I159" s="77">
        <v>50</v>
      </c>
      <c r="J159" s="48" t="s">
        <v>102</v>
      </c>
      <c r="K159" s="48" t="s">
        <v>101</v>
      </c>
      <c r="L159" s="58">
        <v>21121602</v>
      </c>
      <c r="M159" s="58">
        <v>21121602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6.5" customHeight="1" x14ac:dyDescent="0.35">
      <c r="A160" s="37"/>
      <c r="B160" s="37"/>
      <c r="D160" s="37"/>
      <c r="E160" s="76"/>
      <c r="F160" s="48">
        <v>4</v>
      </c>
      <c r="G160" s="48" t="s">
        <v>23</v>
      </c>
      <c r="H160" s="53">
        <v>5.5309999999999997</v>
      </c>
      <c r="I160" s="77">
        <v>50</v>
      </c>
      <c r="J160" s="48" t="s">
        <v>102</v>
      </c>
      <c r="K160" s="48" t="s">
        <v>101</v>
      </c>
      <c r="L160" s="58">
        <v>13000000</v>
      </c>
      <c r="M160" s="58">
        <v>13000000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5" customHeight="1" x14ac:dyDescent="0.35">
      <c r="A161" s="37"/>
      <c r="B161" s="37"/>
      <c r="D161" s="37"/>
      <c r="E161" s="76"/>
      <c r="F161" s="48">
        <v>5</v>
      </c>
      <c r="G161" s="48" t="s">
        <v>23</v>
      </c>
      <c r="H161" s="53">
        <v>5.6040000000000001</v>
      </c>
      <c r="I161" s="77">
        <v>50</v>
      </c>
      <c r="J161" s="48" t="s">
        <v>102</v>
      </c>
      <c r="K161" s="48" t="s">
        <v>101</v>
      </c>
      <c r="L161" s="58">
        <v>20604483</v>
      </c>
      <c r="M161" s="58">
        <v>20604483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5" customHeight="1" x14ac:dyDescent="0.35">
      <c r="A162" s="37"/>
      <c r="B162" s="37"/>
      <c r="D162" s="37"/>
      <c r="E162" s="76"/>
      <c r="F162" s="48">
        <v>6</v>
      </c>
      <c r="G162" s="48" t="s">
        <v>23</v>
      </c>
      <c r="H162" s="53">
        <v>5.4880000000000004</v>
      </c>
      <c r="I162" s="77">
        <v>50</v>
      </c>
      <c r="J162" s="48" t="s">
        <v>102</v>
      </c>
      <c r="K162" s="48" t="s">
        <v>101</v>
      </c>
      <c r="L162" s="58">
        <v>10500000</v>
      </c>
      <c r="M162" s="58">
        <v>10500000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5" customHeight="1" x14ac:dyDescent="0.35">
      <c r="A163" s="37"/>
      <c r="B163" s="37"/>
      <c r="D163" s="37"/>
      <c r="E163" s="76"/>
      <c r="F163" s="48">
        <v>7</v>
      </c>
      <c r="G163" s="48" t="s">
        <v>23</v>
      </c>
      <c r="H163" s="53">
        <v>5.5110000000000001</v>
      </c>
      <c r="I163" s="77">
        <v>50</v>
      </c>
      <c r="J163" s="48" t="s">
        <v>102</v>
      </c>
      <c r="K163" s="48" t="s">
        <v>101</v>
      </c>
      <c r="L163" s="58">
        <v>32000000</v>
      </c>
      <c r="M163" s="58">
        <v>32000000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5" customHeight="1" x14ac:dyDescent="0.35">
      <c r="A164" s="37"/>
      <c r="B164" s="37"/>
      <c r="D164" s="37"/>
      <c r="E164" s="76"/>
      <c r="F164" s="48">
        <v>8</v>
      </c>
      <c r="G164" s="48" t="s">
        <v>23</v>
      </c>
      <c r="H164" s="53">
        <v>5.48</v>
      </c>
      <c r="I164" s="77">
        <v>50</v>
      </c>
      <c r="J164" s="48" t="s">
        <v>102</v>
      </c>
      <c r="K164" s="48" t="s">
        <v>101</v>
      </c>
      <c r="L164" s="58">
        <v>19860331</v>
      </c>
      <c r="M164" s="58">
        <v>19860331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5" customHeight="1" x14ac:dyDescent="0.35">
      <c r="A165" s="37"/>
      <c r="B165" s="37"/>
      <c r="D165" s="37"/>
      <c r="E165" s="76"/>
      <c r="F165" s="48">
        <v>9</v>
      </c>
      <c r="G165" s="48" t="s">
        <v>23</v>
      </c>
      <c r="H165" s="53">
        <v>5.5</v>
      </c>
      <c r="I165" s="77">
        <v>50</v>
      </c>
      <c r="J165" s="48" t="s">
        <v>102</v>
      </c>
      <c r="K165" s="48" t="s">
        <v>101</v>
      </c>
      <c r="L165" s="58">
        <v>23000000</v>
      </c>
      <c r="M165" s="58">
        <v>23000000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5" customHeight="1" x14ac:dyDescent="0.35">
      <c r="A166" s="37"/>
      <c r="B166" s="37"/>
      <c r="D166" s="37"/>
      <c r="E166" s="76"/>
      <c r="F166" s="48">
        <v>10</v>
      </c>
      <c r="G166" s="48" t="s">
        <v>23</v>
      </c>
      <c r="H166" s="53">
        <v>5.452</v>
      </c>
      <c r="I166" s="77">
        <v>50</v>
      </c>
      <c r="J166" s="48" t="s">
        <v>102</v>
      </c>
      <c r="K166" s="48" t="s">
        <v>101</v>
      </c>
      <c r="L166" s="58">
        <v>17000000</v>
      </c>
      <c r="M166" s="58">
        <v>17000000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5" customHeight="1" x14ac:dyDescent="0.35">
      <c r="A167" s="37"/>
      <c r="B167" s="37"/>
      <c r="D167" s="37"/>
      <c r="E167" s="76"/>
      <c r="F167" s="48">
        <v>11</v>
      </c>
      <c r="G167" s="48" t="s">
        <v>23</v>
      </c>
      <c r="H167" s="53">
        <v>5.3449999999999998</v>
      </c>
      <c r="I167" s="77">
        <v>50</v>
      </c>
      <c r="J167" s="48" t="s">
        <v>102</v>
      </c>
      <c r="K167" s="48" t="s">
        <v>101</v>
      </c>
      <c r="L167" s="58">
        <v>25001167</v>
      </c>
      <c r="M167" s="58">
        <v>25001167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5" customHeight="1" x14ac:dyDescent="0.35">
      <c r="A168" s="37"/>
      <c r="B168" s="37"/>
      <c r="D168" s="37"/>
      <c r="E168" s="76"/>
      <c r="F168" s="48">
        <v>12</v>
      </c>
      <c r="G168" s="48" t="s">
        <v>23</v>
      </c>
      <c r="H168" s="53">
        <v>5.4160000000000004</v>
      </c>
      <c r="I168" s="77">
        <v>50</v>
      </c>
      <c r="J168" s="48" t="s">
        <v>102</v>
      </c>
      <c r="K168" s="48" t="s">
        <v>103</v>
      </c>
      <c r="L168" s="58">
        <v>19588943</v>
      </c>
      <c r="M168" s="58">
        <v>19588943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5" customHeight="1" x14ac:dyDescent="0.35">
      <c r="A169" s="37"/>
      <c r="B169" s="37"/>
      <c r="D169" s="37"/>
      <c r="E169" s="76"/>
      <c r="F169" s="48">
        <v>13</v>
      </c>
      <c r="G169" s="48" t="s">
        <v>23</v>
      </c>
      <c r="H169" s="53">
        <v>6.4029999999999996</v>
      </c>
      <c r="I169" s="77">
        <v>50</v>
      </c>
      <c r="J169" s="48" t="s">
        <v>102</v>
      </c>
      <c r="K169" s="48" t="s">
        <v>101</v>
      </c>
      <c r="L169" s="58">
        <v>50115511</v>
      </c>
      <c r="M169" s="58">
        <v>50115511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5" customHeight="1" x14ac:dyDescent="0.35">
      <c r="A170" s="37"/>
      <c r="B170" s="37"/>
      <c r="D170" s="37"/>
      <c r="E170" s="76"/>
      <c r="F170" s="48">
        <v>14</v>
      </c>
      <c r="G170" s="48" t="s">
        <v>23</v>
      </c>
      <c r="H170" s="53">
        <v>5.2750000000000004</v>
      </c>
      <c r="I170" s="77">
        <v>50</v>
      </c>
      <c r="J170" s="48" t="s">
        <v>102</v>
      </c>
      <c r="K170" s="48" t="s">
        <v>103</v>
      </c>
      <c r="L170" s="58">
        <v>20000000</v>
      </c>
      <c r="M170" s="58">
        <v>20000000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5" customHeight="1" x14ac:dyDescent="0.35">
      <c r="A171" s="37"/>
      <c r="B171" s="37"/>
      <c r="D171" s="37"/>
      <c r="E171" s="76"/>
      <c r="F171" s="48">
        <v>15</v>
      </c>
      <c r="G171" s="48" t="s">
        <v>23</v>
      </c>
      <c r="H171" s="53">
        <v>5.1669999999999998</v>
      </c>
      <c r="I171" s="77">
        <v>50</v>
      </c>
      <c r="J171" s="48" t="s">
        <v>102</v>
      </c>
      <c r="K171" s="48" t="s">
        <v>101</v>
      </c>
      <c r="L171" s="58">
        <v>40712619</v>
      </c>
      <c r="M171" s="58">
        <v>40712619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5" customHeight="1" x14ac:dyDescent="0.35">
      <c r="A172" s="37"/>
      <c r="B172" s="46" t="str">
        <f>B157 &amp; " Total"</f>
        <v>2025-H24 Total</v>
      </c>
      <c r="C172" s="46" t="s">
        <v>33</v>
      </c>
      <c r="D172" s="46" t="s">
        <v>33</v>
      </c>
      <c r="E172" s="65" t="str">
        <f>E157</f>
        <v>Reverse REMIC</v>
      </c>
      <c r="F172" s="50" t="s">
        <v>33</v>
      </c>
      <c r="G172" s="51" t="s">
        <v>33</v>
      </c>
      <c r="H172" s="55" t="s">
        <v>33</v>
      </c>
      <c r="I172" s="74" t="s">
        <v>33</v>
      </c>
      <c r="J172" s="51" t="s">
        <v>33</v>
      </c>
      <c r="K172" s="51" t="s">
        <v>33</v>
      </c>
      <c r="L172" s="60">
        <f>SUM(L157:L171)</f>
        <v>537417247</v>
      </c>
      <c r="M172" s="60">
        <f>SUM(M157:M171)</f>
        <v>537417247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5" customHeight="1" thickBot="1" x14ac:dyDescent="0.4">
      <c r="A173" s="37"/>
      <c r="B173" s="47" t="s">
        <v>9</v>
      </c>
      <c r="C173" s="47" t="s">
        <v>33</v>
      </c>
      <c r="D173" s="47" t="s">
        <v>33</v>
      </c>
      <c r="E173" s="47" t="s">
        <v>33</v>
      </c>
      <c r="F173" s="52" t="s">
        <v>33</v>
      </c>
      <c r="G173" s="52" t="s">
        <v>33</v>
      </c>
      <c r="H173" s="56" t="s">
        <v>33</v>
      </c>
      <c r="I173" s="52" t="s">
        <v>33</v>
      </c>
      <c r="J173" s="52" t="s">
        <v>33</v>
      </c>
      <c r="K173" s="52" t="s">
        <v>33</v>
      </c>
      <c r="L173" s="61">
        <f>SUMIF(B17:B$172, "*Total", L17:L$172)</f>
        <v>19761938374</v>
      </c>
      <c r="M173" s="61">
        <f>SUMIF(B17:B$172, "*Total", M17:M$172)</f>
        <v>16975866222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4.5" x14ac:dyDescent="0.35">
      <c r="A174" s="37"/>
      <c r="B174" s="37" t="s">
        <v>104</v>
      </c>
      <c r="C174" s="37"/>
      <c r="D174" s="37"/>
      <c r="E174" s="37"/>
      <c r="F174" s="48"/>
      <c r="G174" s="48"/>
      <c r="H174" s="53"/>
      <c r="I174" s="48"/>
      <c r="J174" s="48"/>
      <c r="K174" s="48"/>
      <c r="L174" s="58"/>
      <c r="M174" s="58"/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4.5" x14ac:dyDescent="0.35">
      <c r="A175" s="37"/>
      <c r="B175" s="37"/>
      <c r="C175" s="37"/>
      <c r="D175" s="37"/>
      <c r="E175" s="37"/>
      <c r="F175" s="48"/>
      <c r="G175" s="48"/>
      <c r="H175" s="53"/>
      <c r="I175" s="48"/>
      <c r="J175" s="48"/>
      <c r="K175" s="48"/>
      <c r="L175" s="58"/>
      <c r="M175" s="58"/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4.5" x14ac:dyDescent="0.35">
      <c r="A176" s="37"/>
      <c r="B176" s="37"/>
      <c r="C176" s="37"/>
      <c r="D176" s="37"/>
      <c r="E176" s="37"/>
      <c r="F176" s="48"/>
      <c r="G176" s="48"/>
      <c r="H176" s="53"/>
      <c r="I176" s="48"/>
      <c r="J176" s="48"/>
      <c r="K176" s="48"/>
      <c r="L176" s="58"/>
      <c r="M176" s="58"/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4.5" x14ac:dyDescent="0.35">
      <c r="A177" s="37"/>
      <c r="B177" s="37"/>
      <c r="C177" s="37"/>
      <c r="D177" s="37"/>
      <c r="E177" s="37"/>
      <c r="F177" s="48"/>
      <c r="G177" s="48"/>
      <c r="H177" s="53"/>
      <c r="I177" s="48"/>
      <c r="J177" s="48"/>
      <c r="K177" s="48"/>
      <c r="L177" s="58"/>
      <c r="M177" s="58"/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4.5" customHeight="1" x14ac:dyDescent="0.35">
      <c r="A178" s="37"/>
      <c r="B178" s="37"/>
      <c r="C178" s="37"/>
      <c r="D178" s="37"/>
      <c r="E178" s="37"/>
      <c r="F178" s="48"/>
      <c r="G178" s="48"/>
      <c r="H178" s="53"/>
      <c r="I178" s="48"/>
      <c r="J178" s="48"/>
      <c r="K178" s="72"/>
      <c r="L178" s="58"/>
      <c r="M178" s="70"/>
      <c r="N178" s="58"/>
      <c r="O178" s="37"/>
      <c r="P178" s="37"/>
      <c r="Q178" s="37"/>
      <c r="R178" s="37"/>
      <c r="S178" s="37"/>
      <c r="T178" s="37"/>
      <c r="U178" s="37"/>
      <c r="V178" s="37"/>
    </row>
    <row r="179" spans="1:22" ht="14.5" customHeight="1" x14ac:dyDescent="0.35">
      <c r="A179" s="37"/>
      <c r="B179" s="37"/>
      <c r="C179" s="37"/>
      <c r="D179" s="37"/>
      <c r="E179" s="37"/>
      <c r="F179" s="48"/>
      <c r="G179" s="48"/>
      <c r="H179" s="53"/>
      <c r="I179" s="48"/>
      <c r="J179" s="48"/>
      <c r="K179" s="72"/>
      <c r="L179" s="58"/>
      <c r="M179" s="70"/>
      <c r="N179" s="58"/>
      <c r="O179" s="37"/>
      <c r="P179" s="37"/>
      <c r="Q179" s="37"/>
      <c r="R179" s="37"/>
      <c r="S179" s="37"/>
      <c r="T179" s="37"/>
      <c r="U179" s="37"/>
      <c r="V179" s="37"/>
    </row>
    <row r="180" spans="1:22" ht="14.5" customHeight="1" x14ac:dyDescent="0.35">
      <c r="A180" s="37"/>
      <c r="B180" s="37"/>
      <c r="C180" s="37"/>
      <c r="D180" s="37"/>
      <c r="E180" s="76"/>
      <c r="F180" s="48"/>
      <c r="G180" s="48"/>
      <c r="H180" s="53"/>
      <c r="I180" s="48"/>
      <c r="J180" s="48"/>
      <c r="K180" s="72"/>
      <c r="L180" s="58"/>
      <c r="M180" s="71"/>
      <c r="N180" s="58"/>
      <c r="O180" s="37"/>
      <c r="P180" s="37"/>
      <c r="Q180" s="37"/>
      <c r="R180" s="37"/>
      <c r="S180" s="37"/>
      <c r="T180" s="37"/>
      <c r="U180" s="37"/>
      <c r="V180" s="37"/>
    </row>
    <row r="181" spans="1:22" ht="14.5" customHeight="1" x14ac:dyDescent="0.35">
      <c r="A181" s="37"/>
      <c r="B181" s="37"/>
      <c r="C181" s="37"/>
      <c r="D181" s="37"/>
      <c r="E181" s="37"/>
      <c r="F181" s="48"/>
      <c r="G181" s="48"/>
      <c r="H181" s="53"/>
      <c r="I181" s="48"/>
      <c r="J181" s="48"/>
      <c r="K181" s="72"/>
      <c r="L181" s="58"/>
      <c r="M181" s="70"/>
      <c r="N181" s="58"/>
      <c r="O181" s="37"/>
      <c r="P181" s="37"/>
      <c r="Q181" s="37"/>
      <c r="R181" s="37"/>
      <c r="S181" s="37"/>
      <c r="T181" s="37"/>
      <c r="U181" s="37"/>
      <c r="V181" s="37"/>
    </row>
    <row r="182" spans="1:22" ht="14.5" customHeight="1" x14ac:dyDescent="0.35">
      <c r="A182" s="37"/>
      <c r="B182" s="37"/>
      <c r="C182" s="37"/>
      <c r="D182" s="37"/>
      <c r="E182" s="37"/>
      <c r="F182" s="48"/>
      <c r="G182" s="48"/>
      <c r="H182" s="53"/>
      <c r="I182" s="48"/>
      <c r="J182" s="48"/>
      <c r="K182" s="72"/>
      <c r="L182" s="58"/>
      <c r="M182" s="70"/>
      <c r="N182" s="58"/>
      <c r="O182" s="37"/>
      <c r="P182" s="37"/>
      <c r="Q182" s="37"/>
      <c r="R182" s="37"/>
      <c r="S182" s="37"/>
      <c r="T182" s="37"/>
      <c r="U182" s="37"/>
      <c r="V182" s="37"/>
    </row>
    <row r="183" spans="1:22" ht="14.5" x14ac:dyDescent="0.35">
      <c r="A183" s="37"/>
      <c r="B183" s="37"/>
      <c r="C183" s="37"/>
      <c r="D183" s="37"/>
      <c r="E183" s="37"/>
      <c r="F183" s="48"/>
      <c r="G183" s="48"/>
      <c r="H183" s="53"/>
      <c r="I183" s="48"/>
      <c r="J183" s="48"/>
      <c r="K183" s="48"/>
      <c r="L183" s="58"/>
      <c r="M183"/>
      <c r="P183" s="37"/>
      <c r="Q183" s="37"/>
      <c r="R183" s="37"/>
      <c r="S183" s="37"/>
      <c r="T183" s="37"/>
      <c r="U183" s="37"/>
      <c r="V183" s="37"/>
    </row>
    <row r="184" spans="1:22" ht="14.5" x14ac:dyDescent="0.35">
      <c r="A184" s="37"/>
      <c r="B184" s="37"/>
      <c r="C184" s="37"/>
      <c r="D184" s="37"/>
      <c r="E184" s="37"/>
      <c r="F184" s="48"/>
      <c r="G184" s="48"/>
      <c r="H184" s="53"/>
      <c r="I184" s="48"/>
      <c r="J184" s="48"/>
      <c r="K184" s="48"/>
      <c r="L184" s="58"/>
      <c r="M184" s="58"/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4.5" x14ac:dyDescent="0.35">
      <c r="A185" s="37"/>
      <c r="B185" s="37"/>
      <c r="C185" s="37"/>
      <c r="D185" s="37"/>
      <c r="E185" s="37"/>
      <c r="F185" s="48"/>
      <c r="G185" s="48"/>
      <c r="H185" s="53"/>
      <c r="I185" s="48"/>
      <c r="J185" s="48"/>
      <c r="K185" s="48"/>
      <c r="L185" s="58"/>
      <c r="M185" s="58"/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/>
      <c r="C186" s="37"/>
      <c r="D186" s="37"/>
      <c r="E186" s="37"/>
      <c r="F186" s="48"/>
      <c r="G186" s="48"/>
      <c r="H186" s="53"/>
      <c r="I186" s="48"/>
      <c r="J186" s="48"/>
      <c r="K186" s="48"/>
      <c r="L186" s="58"/>
      <c r="M186" s="58"/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37"/>
      <c r="C187" s="37"/>
      <c r="D187" s="37"/>
      <c r="E187" s="37"/>
      <c r="F187" s="48"/>
      <c r="G187" s="48"/>
      <c r="H187" s="53"/>
      <c r="I187" s="48"/>
      <c r="J187" s="48"/>
      <c r="K187" s="48"/>
      <c r="L187" s="58"/>
      <c r="M187" s="58"/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/>
      <c r="C188" s="37"/>
      <c r="D188" s="37"/>
      <c r="E188" s="37"/>
      <c r="F188" s="48"/>
      <c r="G188" s="48"/>
      <c r="H188" s="53"/>
      <c r="I188" s="48"/>
      <c r="J188" s="48"/>
      <c r="K188" s="48"/>
      <c r="L188" s="58"/>
      <c r="M188" s="58"/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37"/>
      <c r="F189" s="48"/>
      <c r="G189" s="48"/>
      <c r="H189" s="53"/>
      <c r="I189" s="48"/>
      <c r="J189" s="48"/>
      <c r="K189" s="48"/>
      <c r="L189" s="58"/>
      <c r="M189" s="58"/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x14ac:dyDescent="0.35">
      <c r="A190" s="37"/>
      <c r="B190" s="37"/>
      <c r="C190" s="37"/>
      <c r="D190" s="37"/>
      <c r="E190" s="37"/>
      <c r="F190" s="48"/>
      <c r="G190" s="48"/>
      <c r="H190" s="53"/>
      <c r="I190" s="48"/>
      <c r="J190" s="48"/>
      <c r="K190" s="48"/>
      <c r="L190" s="58"/>
      <c r="M190" s="58"/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4.5" x14ac:dyDescent="0.35">
      <c r="A191" s="37"/>
      <c r="B191" s="37"/>
      <c r="C191" s="37"/>
      <c r="D191" s="37"/>
      <c r="E191" s="37"/>
      <c r="F191" s="48"/>
      <c r="G191" s="48"/>
      <c r="H191" s="53"/>
      <c r="I191" s="48"/>
      <c r="J191" s="48"/>
      <c r="K191" s="48"/>
      <c r="L191" s="58"/>
      <c r="M191" s="58"/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4.5" x14ac:dyDescent="0.35">
      <c r="A192" s="37"/>
      <c r="B192" s="37"/>
      <c r="C192" s="37"/>
      <c r="D192" s="37"/>
      <c r="E192" s="37"/>
      <c r="F192" s="48"/>
      <c r="G192" s="48"/>
      <c r="H192" s="53"/>
      <c r="I192" s="48"/>
      <c r="J192" s="48"/>
      <c r="K192" s="48"/>
      <c r="L192" s="58"/>
      <c r="M192" s="58"/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4.5" x14ac:dyDescent="0.35">
      <c r="A193" s="37"/>
      <c r="B193" s="37"/>
      <c r="C193" s="37"/>
      <c r="D193" s="37"/>
      <c r="E193" s="37"/>
      <c r="F193" s="48"/>
      <c r="G193" s="48"/>
      <c r="H193" s="53"/>
      <c r="I193" s="48"/>
      <c r="J193" s="48"/>
      <c r="K193" s="48"/>
      <c r="L193" s="58"/>
      <c r="M193" s="58"/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4.5" x14ac:dyDescent="0.35">
      <c r="A194" s="37"/>
      <c r="B194" s="37"/>
      <c r="C194" s="37"/>
      <c r="D194" s="37"/>
      <c r="E194" s="37"/>
      <c r="F194" s="48"/>
      <c r="G194" s="48"/>
      <c r="H194" s="53"/>
      <c r="I194" s="48"/>
      <c r="J194" s="48"/>
      <c r="K194" s="48"/>
      <c r="L194" s="58"/>
      <c r="M194" s="58"/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37"/>
      <c r="C195" s="37"/>
      <c r="D195" s="37"/>
      <c r="E195" s="37"/>
      <c r="F195" s="48"/>
      <c r="G195" s="48"/>
      <c r="H195" s="53"/>
      <c r="I195" s="48"/>
      <c r="J195" s="48"/>
      <c r="K195" s="48"/>
      <c r="L195" s="58"/>
      <c r="M195" s="58"/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4.5" x14ac:dyDescent="0.35">
      <c r="A196" s="37"/>
      <c r="B196" s="37"/>
      <c r="C196" s="37"/>
      <c r="D196" s="37"/>
      <c r="E196" s="37"/>
      <c r="F196" s="48"/>
      <c r="G196" s="48"/>
      <c r="H196" s="53"/>
      <c r="I196" s="48"/>
      <c r="J196" s="48"/>
      <c r="K196" s="48"/>
      <c r="L196" s="58"/>
      <c r="M196" s="58"/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37"/>
      <c r="C197" s="37"/>
      <c r="D197" s="37"/>
      <c r="E197" s="37"/>
      <c r="F197" s="48"/>
      <c r="G197" s="48"/>
      <c r="H197" s="53"/>
      <c r="I197" s="48"/>
      <c r="J197" s="48"/>
      <c r="K197" s="48"/>
      <c r="L197" s="58"/>
      <c r="M197" s="58"/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4.5" x14ac:dyDescent="0.35">
      <c r="A198" s="37"/>
      <c r="B198" s="37"/>
      <c r="C198" s="37"/>
      <c r="D198" s="37"/>
      <c r="E198" s="37"/>
      <c r="F198" s="48"/>
      <c r="G198" s="48"/>
      <c r="H198" s="53"/>
      <c r="I198" s="48"/>
      <c r="J198" s="48"/>
      <c r="K198" s="48"/>
      <c r="L198" s="58"/>
      <c r="M198" s="58"/>
      <c r="N198" s="37"/>
      <c r="O198" s="37"/>
      <c r="P198" s="37"/>
      <c r="Q198" s="37"/>
      <c r="R198" s="37"/>
      <c r="S198" s="37"/>
      <c r="T198" s="37"/>
      <c r="U198" s="37"/>
      <c r="V198" s="37"/>
    </row>
  </sheetData>
  <mergeCells count="1">
    <mergeCell ref="B1:I1"/>
  </mergeCells>
  <phoneticPr fontId="19" type="noConversion"/>
  <pageMargins left="0.7" right="0.7" top="0.75" bottom="0.75" header="0.3" footer="0.3"/>
  <pageSetup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282F-7319-48ED-9741-E77F030783BA}">
  <dimension ref="A1:V232"/>
  <sheetViews>
    <sheetView topLeftCell="A167" workbookViewId="0">
      <selection activeCell="C183" sqref="C183"/>
    </sheetView>
  </sheetViews>
  <sheetFormatPr defaultRowHeight="12.5" x14ac:dyDescent="0.25"/>
  <cols>
    <col min="2" max="2" width="28.81640625" customWidth="1"/>
    <col min="3" max="3" width="31.54296875" bestFit="1" customWidth="1"/>
    <col min="4" max="4" width="43.54296875" bestFit="1" customWidth="1"/>
    <col min="5" max="5" width="25.453125" bestFit="1" customWidth="1"/>
    <col min="6" max="6" width="8.453125" style="2" bestFit="1" customWidth="1"/>
    <col min="7" max="7" width="9.81640625" style="2" bestFit="1" customWidth="1"/>
    <col min="8" max="8" width="8" style="57" bestFit="1" customWidth="1"/>
    <col min="9" max="9" width="8.54296875" style="2" bestFit="1" customWidth="1"/>
    <col min="10" max="10" width="26.1796875" style="2" customWidth="1"/>
    <col min="11" max="11" width="29.453125" style="2" customWidth="1"/>
    <col min="12" max="12" width="32" style="62" bestFit="1" customWidth="1"/>
    <col min="13" max="13" width="22.26953125" style="62" bestFit="1" customWidth="1"/>
  </cols>
  <sheetData>
    <row r="1" spans="1:22" ht="26.5" x14ac:dyDescent="0.5">
      <c r="A1" s="37"/>
      <c r="B1" s="81" t="s">
        <v>105</v>
      </c>
      <c r="C1" s="81"/>
      <c r="D1" s="81"/>
      <c r="E1" s="81"/>
      <c r="F1" s="81"/>
      <c r="G1" s="81"/>
      <c r="H1" s="81"/>
      <c r="I1" s="81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82"/>
      <c r="H6" s="82"/>
      <c r="I6" s="82"/>
      <c r="J6" s="82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40" t="s">
        <v>6</v>
      </c>
      <c r="C7" s="40">
        <v>11</v>
      </c>
      <c r="D7" s="41">
        <v>14575385317</v>
      </c>
      <c r="E7" s="41">
        <v>15213310400</v>
      </c>
      <c r="F7" s="48"/>
      <c r="G7" s="82"/>
      <c r="H7" s="82"/>
      <c r="I7" s="82"/>
      <c r="J7" s="82"/>
      <c r="K7" s="48"/>
      <c r="L7" s="58"/>
      <c r="M7" s="59"/>
      <c r="N7" s="37"/>
      <c r="O7" s="37"/>
      <c r="P7" s="37"/>
      <c r="Q7" s="37"/>
      <c r="R7" s="37"/>
      <c r="S7" s="37"/>
      <c r="T7" s="37"/>
      <c r="U7" s="37"/>
      <c r="V7" s="37"/>
    </row>
    <row r="8" spans="1:22" ht="14.5" x14ac:dyDescent="0.35">
      <c r="A8" s="37"/>
      <c r="B8" s="40" t="s">
        <v>7</v>
      </c>
      <c r="C8" s="40">
        <v>7</v>
      </c>
      <c r="D8" s="41">
        <v>1031139141</v>
      </c>
      <c r="E8" s="41">
        <v>1201870141</v>
      </c>
      <c r="F8" s="48"/>
      <c r="G8" s="82"/>
      <c r="H8" s="82"/>
      <c r="I8" s="82"/>
      <c r="J8" s="82"/>
      <c r="K8" s="48"/>
      <c r="L8" s="58"/>
      <c r="M8" s="58"/>
      <c r="N8" s="37"/>
      <c r="O8" s="37"/>
      <c r="P8" s="37"/>
      <c r="Q8" s="37"/>
      <c r="R8" s="37"/>
      <c r="S8" s="37"/>
      <c r="T8" s="37"/>
      <c r="U8" s="37"/>
      <c r="V8" s="37"/>
    </row>
    <row r="9" spans="1:22" ht="14.5" x14ac:dyDescent="0.35">
      <c r="A9" s="37"/>
      <c r="B9" s="40" t="s">
        <v>8</v>
      </c>
      <c r="C9" s="40">
        <v>1</v>
      </c>
      <c r="D9" s="41">
        <v>796472024</v>
      </c>
      <c r="E9" s="41">
        <v>780458442</v>
      </c>
      <c r="F9" s="48"/>
      <c r="G9" s="82"/>
      <c r="H9" s="82"/>
      <c r="I9" s="82"/>
      <c r="J9" s="82"/>
      <c r="K9" s="48"/>
      <c r="L9" s="58"/>
      <c r="M9" s="58"/>
      <c r="N9" s="37"/>
      <c r="O9" s="37"/>
      <c r="P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43" t="s">
        <v>9</v>
      </c>
      <c r="C10" s="43">
        <f>SUM(C7:C9)</f>
        <v>19</v>
      </c>
      <c r="D10" s="44">
        <f>SUM(D7:D9)</f>
        <v>16402996482</v>
      </c>
      <c r="E10" s="44">
        <f>SUM(E7:E9)</f>
        <v>17195638983</v>
      </c>
      <c r="F10" s="48"/>
      <c r="G10" s="82"/>
      <c r="H10" s="82"/>
      <c r="I10" s="82"/>
      <c r="J10" s="82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46.5" x14ac:dyDescent="0.3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106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107</v>
      </c>
      <c r="C17" s="37" t="s">
        <v>83</v>
      </c>
      <c r="D17" s="37" t="s">
        <v>22</v>
      </c>
      <c r="E17" s="37" t="s">
        <v>6</v>
      </c>
      <c r="F17" s="48">
        <v>1</v>
      </c>
      <c r="G17" s="48" t="s">
        <v>23</v>
      </c>
      <c r="H17" s="53">
        <v>7</v>
      </c>
      <c r="I17" s="48">
        <v>30</v>
      </c>
      <c r="J17" s="48" t="s">
        <v>108</v>
      </c>
      <c r="K17" s="48" t="s">
        <v>109</v>
      </c>
      <c r="L17" s="58">
        <v>31113318</v>
      </c>
      <c r="M17" s="58">
        <v>62226636</v>
      </c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37"/>
      <c r="F18" s="48">
        <v>2</v>
      </c>
      <c r="G18" s="48" t="s">
        <v>23</v>
      </c>
      <c r="H18" s="53">
        <v>6</v>
      </c>
      <c r="I18" s="48">
        <v>30</v>
      </c>
      <c r="J18" s="48" t="s">
        <v>110</v>
      </c>
      <c r="K18" s="48" t="s">
        <v>111</v>
      </c>
      <c r="L18" s="58">
        <v>75000000</v>
      </c>
      <c r="M18" s="58">
        <v>150000000</v>
      </c>
      <c r="N18" s="37"/>
      <c r="O18" s="37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37"/>
      <c r="F19" s="48">
        <v>3</v>
      </c>
      <c r="G19" s="48" t="s">
        <v>23</v>
      </c>
      <c r="H19" s="53">
        <v>6</v>
      </c>
      <c r="I19" s="48">
        <v>30</v>
      </c>
      <c r="J19" s="48" t="s">
        <v>110</v>
      </c>
      <c r="K19" s="48" t="s">
        <v>111</v>
      </c>
      <c r="L19" s="58">
        <v>37500000</v>
      </c>
      <c r="M19" s="58">
        <v>75000000</v>
      </c>
      <c r="N19" s="37"/>
      <c r="O19" s="37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37"/>
      <c r="F20" s="48">
        <v>4</v>
      </c>
      <c r="G20" s="48" t="s">
        <v>23</v>
      </c>
      <c r="H20" s="53">
        <v>6</v>
      </c>
      <c r="I20" s="48">
        <v>30</v>
      </c>
      <c r="J20" s="48" t="s">
        <v>112</v>
      </c>
      <c r="K20" s="48" t="s">
        <v>113</v>
      </c>
      <c r="L20" s="58">
        <v>135079818</v>
      </c>
      <c r="M20" s="58">
        <v>11256651</v>
      </c>
      <c r="N20" s="37"/>
      <c r="O20" s="37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37"/>
      <c r="F21" s="48">
        <v>5</v>
      </c>
      <c r="G21" s="48" t="s">
        <v>23</v>
      </c>
      <c r="H21" s="53">
        <v>6</v>
      </c>
      <c r="I21" s="48">
        <v>30</v>
      </c>
      <c r="J21" s="48" t="s">
        <v>112</v>
      </c>
      <c r="K21" s="48" t="s">
        <v>113</v>
      </c>
      <c r="L21" s="58">
        <v>122997208</v>
      </c>
      <c r="M21" s="58">
        <v>5124883</v>
      </c>
      <c r="N21" s="37"/>
      <c r="O21" s="37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37"/>
      <c r="F22" s="48">
        <v>6</v>
      </c>
      <c r="G22" s="48" t="s">
        <v>23</v>
      </c>
      <c r="H22" s="53">
        <v>6.5</v>
      </c>
      <c r="I22" s="48">
        <v>30</v>
      </c>
      <c r="J22" s="48" t="s">
        <v>108</v>
      </c>
      <c r="K22" s="48" t="s">
        <v>109</v>
      </c>
      <c r="L22" s="58">
        <v>228599810</v>
      </c>
      <c r="M22" s="58">
        <v>457199620</v>
      </c>
      <c r="N22" s="37"/>
      <c r="O22" s="37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37"/>
      <c r="F23" s="48">
        <v>7</v>
      </c>
      <c r="G23" s="48" t="s">
        <v>23</v>
      </c>
      <c r="H23" s="53">
        <v>6.5</v>
      </c>
      <c r="I23" s="48">
        <v>30</v>
      </c>
      <c r="J23" s="48" t="s">
        <v>108</v>
      </c>
      <c r="K23" s="48" t="s">
        <v>109</v>
      </c>
      <c r="L23" s="58">
        <v>122495781</v>
      </c>
      <c r="M23" s="58">
        <v>489983124</v>
      </c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37"/>
      <c r="F24" s="48">
        <v>8</v>
      </c>
      <c r="G24" s="48" t="s">
        <v>23</v>
      </c>
      <c r="H24" s="53">
        <v>6</v>
      </c>
      <c r="I24" s="48">
        <v>30</v>
      </c>
      <c r="J24" s="48" t="s">
        <v>114</v>
      </c>
      <c r="K24" s="48" t="s">
        <v>115</v>
      </c>
      <c r="L24" s="58">
        <v>64049492</v>
      </c>
      <c r="M24" s="58">
        <v>2668728</v>
      </c>
      <c r="N24" s="37"/>
      <c r="O24" s="37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37"/>
      <c r="C25" s="37"/>
      <c r="D25" s="37"/>
      <c r="E25" s="37"/>
      <c r="F25" s="48">
        <v>9</v>
      </c>
      <c r="G25" s="48" t="s">
        <v>23</v>
      </c>
      <c r="H25" s="53">
        <v>6</v>
      </c>
      <c r="I25" s="48">
        <v>30</v>
      </c>
      <c r="J25" s="48" t="s">
        <v>116</v>
      </c>
      <c r="K25" s="48" t="s">
        <v>117</v>
      </c>
      <c r="L25" s="58">
        <v>100000000</v>
      </c>
      <c r="M25" s="58">
        <v>100000000</v>
      </c>
      <c r="N25" s="37"/>
      <c r="O25" s="37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/>
      <c r="C26" s="37"/>
      <c r="D26" s="37"/>
      <c r="E26" s="37"/>
      <c r="F26" s="48">
        <v>10</v>
      </c>
      <c r="G26" s="48" t="s">
        <v>50</v>
      </c>
      <c r="H26" s="53" t="s">
        <v>43</v>
      </c>
      <c r="I26" s="48" t="s">
        <v>43</v>
      </c>
      <c r="J26" s="48" t="s">
        <v>118</v>
      </c>
      <c r="K26" s="48" t="s">
        <v>109</v>
      </c>
      <c r="L26" s="58">
        <v>32504035</v>
      </c>
      <c r="M26" s="58">
        <v>32504035</v>
      </c>
      <c r="N26" s="37"/>
      <c r="O26" s="37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37"/>
      <c r="F27" s="48">
        <v>11</v>
      </c>
      <c r="G27" s="48" t="s">
        <v>50</v>
      </c>
      <c r="H27" s="53" t="s">
        <v>43</v>
      </c>
      <c r="I27" s="48" t="s">
        <v>43</v>
      </c>
      <c r="J27" s="48" t="s">
        <v>118</v>
      </c>
      <c r="K27" s="48" t="s">
        <v>119</v>
      </c>
      <c r="L27" s="58">
        <v>12599980</v>
      </c>
      <c r="M27" s="58" t="s">
        <v>120</v>
      </c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37"/>
      <c r="C28" s="37"/>
      <c r="D28" s="37"/>
      <c r="E28" s="37"/>
      <c r="F28" s="48">
        <v>12</v>
      </c>
      <c r="G28" s="48" t="s">
        <v>23</v>
      </c>
      <c r="H28" s="53">
        <v>5.5</v>
      </c>
      <c r="I28" s="48">
        <v>30</v>
      </c>
      <c r="J28" s="48" t="s">
        <v>114</v>
      </c>
      <c r="K28" s="48" t="s">
        <v>119</v>
      </c>
      <c r="L28" s="58">
        <v>81921747</v>
      </c>
      <c r="M28" s="58" t="s">
        <v>120</v>
      </c>
      <c r="N28" s="37"/>
      <c r="O28" s="37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37"/>
      <c r="C29" s="37"/>
      <c r="D29" s="37"/>
      <c r="E29" s="37"/>
      <c r="F29" s="48">
        <v>13</v>
      </c>
      <c r="G29" s="48" t="s">
        <v>85</v>
      </c>
      <c r="H29" s="53">
        <v>5.718</v>
      </c>
      <c r="I29" s="48">
        <v>30</v>
      </c>
      <c r="J29" s="48" t="s">
        <v>108</v>
      </c>
      <c r="K29" s="48" t="s">
        <v>121</v>
      </c>
      <c r="L29" s="58">
        <v>12979882</v>
      </c>
      <c r="M29" s="58">
        <v>12979882</v>
      </c>
      <c r="N29" s="37"/>
      <c r="O29" s="37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/>
      <c r="C30" s="37"/>
      <c r="D30" s="37"/>
      <c r="E30" s="37"/>
      <c r="F30" s="48">
        <v>14</v>
      </c>
      <c r="G30" s="48" t="s">
        <v>23</v>
      </c>
      <c r="H30" s="53">
        <v>7</v>
      </c>
      <c r="I30" s="48">
        <v>30</v>
      </c>
      <c r="J30" s="48" t="s">
        <v>112</v>
      </c>
      <c r="K30" s="48" t="s">
        <v>113</v>
      </c>
      <c r="L30" s="58">
        <v>12250000</v>
      </c>
      <c r="M30" s="58">
        <v>142857</v>
      </c>
      <c r="N30" s="37"/>
      <c r="O30" s="37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37"/>
      <c r="F31" s="48">
        <v>15</v>
      </c>
      <c r="G31" s="48" t="s">
        <v>50</v>
      </c>
      <c r="H31" s="53" t="s">
        <v>43</v>
      </c>
      <c r="I31" s="48" t="s">
        <v>43</v>
      </c>
      <c r="J31" s="48" t="s">
        <v>122</v>
      </c>
      <c r="K31" s="48" t="s">
        <v>119</v>
      </c>
      <c r="L31" s="58">
        <v>15838803</v>
      </c>
      <c r="M31" s="58" t="s">
        <v>120</v>
      </c>
      <c r="N31" s="37"/>
      <c r="O31" s="37"/>
      <c r="P31" s="37"/>
      <c r="Q31" s="42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37"/>
      <c r="F32" s="48">
        <v>16</v>
      </c>
      <c r="G32" s="48" t="s">
        <v>23</v>
      </c>
      <c r="H32" s="53">
        <v>5.5</v>
      </c>
      <c r="I32" s="48">
        <v>30</v>
      </c>
      <c r="J32" s="48" t="s">
        <v>114</v>
      </c>
      <c r="K32" s="48" t="s">
        <v>119</v>
      </c>
      <c r="L32" s="58">
        <v>8925649</v>
      </c>
      <c r="M32" s="58" t="s">
        <v>120</v>
      </c>
      <c r="N32" s="37"/>
      <c r="O32" s="37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37"/>
      <c r="F33" s="48">
        <v>17</v>
      </c>
      <c r="G33" s="48" t="s">
        <v>23</v>
      </c>
      <c r="H33" s="53">
        <v>4</v>
      </c>
      <c r="I33" s="48">
        <v>40</v>
      </c>
      <c r="J33" s="48" t="s">
        <v>108</v>
      </c>
      <c r="K33" s="48" t="s">
        <v>123</v>
      </c>
      <c r="L33" s="58">
        <v>23402770</v>
      </c>
      <c r="M33" s="58" t="s">
        <v>120</v>
      </c>
      <c r="N33" s="37"/>
      <c r="O33" s="37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37"/>
      <c r="F34" s="48">
        <v>18</v>
      </c>
      <c r="G34" s="48" t="s">
        <v>23</v>
      </c>
      <c r="H34" s="53">
        <v>4.5</v>
      </c>
      <c r="I34" s="48">
        <v>40</v>
      </c>
      <c r="J34" s="48" t="s">
        <v>108</v>
      </c>
      <c r="K34" s="48" t="s">
        <v>123</v>
      </c>
      <c r="L34" s="58">
        <v>22372810</v>
      </c>
      <c r="M34" s="58" t="s">
        <v>120</v>
      </c>
      <c r="N34" s="37"/>
      <c r="O34" s="37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37"/>
      <c r="F35" s="48">
        <v>19</v>
      </c>
      <c r="G35" s="48" t="s">
        <v>85</v>
      </c>
      <c r="H35" s="53">
        <v>5.5</v>
      </c>
      <c r="I35" s="48">
        <v>30</v>
      </c>
      <c r="J35" s="48" t="s">
        <v>108</v>
      </c>
      <c r="K35" s="48" t="s">
        <v>124</v>
      </c>
      <c r="L35" s="58">
        <v>4326723</v>
      </c>
      <c r="M35" s="58" t="s">
        <v>120</v>
      </c>
      <c r="N35" s="37"/>
      <c r="O35" s="37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37"/>
      <c r="F36" s="48">
        <v>20</v>
      </c>
      <c r="G36" s="48" t="s">
        <v>50</v>
      </c>
      <c r="H36" s="53" t="s">
        <v>43</v>
      </c>
      <c r="I36" s="48" t="s">
        <v>43</v>
      </c>
      <c r="J36" s="48" t="s">
        <v>118</v>
      </c>
      <c r="K36" s="48" t="s">
        <v>125</v>
      </c>
      <c r="L36" s="58">
        <v>17474254</v>
      </c>
      <c r="M36" s="58">
        <v>17474254</v>
      </c>
      <c r="N36" s="37"/>
      <c r="O36" s="37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46" t="s">
        <v>126</v>
      </c>
      <c r="C37" s="46" t="s">
        <v>33</v>
      </c>
      <c r="D37" s="46" t="s">
        <v>33</v>
      </c>
      <c r="E37" s="46" t="s">
        <v>33</v>
      </c>
      <c r="F37" s="50" t="s">
        <v>33</v>
      </c>
      <c r="G37" s="51" t="s">
        <v>33</v>
      </c>
      <c r="H37" s="55" t="s">
        <v>33</v>
      </c>
      <c r="I37" s="51" t="s">
        <v>33</v>
      </c>
      <c r="J37" s="51" t="s">
        <v>33</v>
      </c>
      <c r="K37" s="51" t="s">
        <v>33</v>
      </c>
      <c r="L37" s="60">
        <v>1161432080</v>
      </c>
      <c r="M37" s="60">
        <v>1416560670</v>
      </c>
      <c r="N37" s="37"/>
      <c r="O37" s="37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37" t="s">
        <v>127</v>
      </c>
      <c r="C38" s="37" t="s">
        <v>21</v>
      </c>
      <c r="D38" s="37" t="s">
        <v>22</v>
      </c>
      <c r="E38" s="37" t="s">
        <v>128</v>
      </c>
      <c r="F38" s="48">
        <v>1</v>
      </c>
      <c r="G38" s="48" t="s">
        <v>23</v>
      </c>
      <c r="H38" s="53">
        <v>6</v>
      </c>
      <c r="I38" s="48">
        <v>30</v>
      </c>
      <c r="J38" s="48" t="s">
        <v>108</v>
      </c>
      <c r="K38" s="48" t="s">
        <v>123</v>
      </c>
      <c r="L38" s="58">
        <v>90000000</v>
      </c>
      <c r="M38" s="58" t="s">
        <v>120</v>
      </c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/>
      <c r="C39" s="37"/>
      <c r="D39" s="37"/>
      <c r="E39" s="37"/>
      <c r="F39" s="48">
        <v>2</v>
      </c>
      <c r="G39" s="48" t="s">
        <v>23</v>
      </c>
      <c r="H39" s="53">
        <v>6.5</v>
      </c>
      <c r="I39" s="48">
        <v>30</v>
      </c>
      <c r="J39" s="48" t="s">
        <v>129</v>
      </c>
      <c r="K39" s="48" t="s">
        <v>115</v>
      </c>
      <c r="L39" s="58">
        <v>11539548</v>
      </c>
      <c r="M39" s="58">
        <v>384615</v>
      </c>
      <c r="N39" s="37"/>
      <c r="O39" s="37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37"/>
      <c r="C40" s="37"/>
      <c r="D40" s="37"/>
      <c r="E40" s="37"/>
      <c r="F40" s="48">
        <v>3</v>
      </c>
      <c r="G40" s="48" t="s">
        <v>50</v>
      </c>
      <c r="H40" s="53" t="s">
        <v>43</v>
      </c>
      <c r="I40" s="48" t="s">
        <v>43</v>
      </c>
      <c r="J40" s="48" t="s">
        <v>130</v>
      </c>
      <c r="K40" s="48" t="s">
        <v>113</v>
      </c>
      <c r="L40" s="58" t="s">
        <v>131</v>
      </c>
      <c r="M40" s="58">
        <v>52489360</v>
      </c>
      <c r="N40" s="37"/>
      <c r="O40" s="37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37"/>
      <c r="C41" s="37"/>
      <c r="D41" s="37"/>
      <c r="E41" s="37"/>
      <c r="F41" s="48">
        <v>4</v>
      </c>
      <c r="G41" s="48" t="s">
        <v>50</v>
      </c>
      <c r="H41" s="53" t="s">
        <v>43</v>
      </c>
      <c r="I41" s="48" t="s">
        <v>43</v>
      </c>
      <c r="J41" s="48" t="s">
        <v>130</v>
      </c>
      <c r="K41" s="48" t="s">
        <v>113</v>
      </c>
      <c r="L41" s="58" t="s">
        <v>131</v>
      </c>
      <c r="M41" s="58">
        <v>53252809</v>
      </c>
      <c r="N41" s="37"/>
      <c r="O41" s="37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/>
      <c r="C42" s="37"/>
      <c r="D42" s="37"/>
      <c r="E42" s="37"/>
      <c r="F42" s="48">
        <v>5</v>
      </c>
      <c r="G42" s="48" t="s">
        <v>23</v>
      </c>
      <c r="H42" s="53">
        <v>6</v>
      </c>
      <c r="I42" s="48">
        <v>30</v>
      </c>
      <c r="J42" s="48" t="s">
        <v>110</v>
      </c>
      <c r="K42" s="48" t="s">
        <v>111</v>
      </c>
      <c r="L42" s="58">
        <v>358000000</v>
      </c>
      <c r="M42" s="58">
        <v>537000000</v>
      </c>
      <c r="N42" s="37"/>
      <c r="O42" s="37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37"/>
      <c r="F43" s="48">
        <v>6</v>
      </c>
      <c r="G43" s="48" t="s">
        <v>23</v>
      </c>
      <c r="H43" s="53">
        <v>6.5</v>
      </c>
      <c r="I43" s="48">
        <v>30</v>
      </c>
      <c r="J43" s="48" t="s">
        <v>108</v>
      </c>
      <c r="K43" s="48" t="s">
        <v>109</v>
      </c>
      <c r="L43" s="58">
        <v>110000000</v>
      </c>
      <c r="M43" s="58">
        <v>170000000</v>
      </c>
      <c r="N43" s="37"/>
      <c r="O43" s="37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37"/>
      <c r="C44" s="37"/>
      <c r="D44" s="37"/>
      <c r="E44" s="37"/>
      <c r="F44" s="48">
        <v>7</v>
      </c>
      <c r="G44" s="48" t="s">
        <v>23</v>
      </c>
      <c r="H44" s="53">
        <v>6.5</v>
      </c>
      <c r="I44" s="48">
        <v>40</v>
      </c>
      <c r="J44" s="48" t="s">
        <v>108</v>
      </c>
      <c r="K44" s="48" t="s">
        <v>109</v>
      </c>
      <c r="L44" s="58">
        <v>125000000</v>
      </c>
      <c r="M44" s="58">
        <v>125000000</v>
      </c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/>
      <c r="C45" s="37"/>
      <c r="D45" s="37"/>
      <c r="E45" s="37"/>
      <c r="F45" s="48">
        <v>8</v>
      </c>
      <c r="G45" s="48" t="s">
        <v>23</v>
      </c>
      <c r="H45" s="53">
        <v>5</v>
      </c>
      <c r="I45" s="48">
        <v>30</v>
      </c>
      <c r="J45" s="48" t="s">
        <v>114</v>
      </c>
      <c r="K45" s="48" t="s">
        <v>119</v>
      </c>
      <c r="L45" s="58">
        <v>7620392</v>
      </c>
      <c r="M45" s="58" t="s">
        <v>120</v>
      </c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37"/>
      <c r="C46" s="37"/>
      <c r="D46" s="37"/>
      <c r="E46" s="37"/>
      <c r="F46" s="48">
        <v>9</v>
      </c>
      <c r="G46" s="48" t="s">
        <v>132</v>
      </c>
      <c r="H46" s="53">
        <v>6.5</v>
      </c>
      <c r="I46" s="48">
        <v>30</v>
      </c>
      <c r="J46" s="48" t="s">
        <v>108</v>
      </c>
      <c r="K46" s="48" t="s">
        <v>109</v>
      </c>
      <c r="L46" s="58">
        <v>90000000</v>
      </c>
      <c r="M46" s="58">
        <v>140000000</v>
      </c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/>
      <c r="C47" s="37"/>
      <c r="D47" s="37"/>
      <c r="E47" s="37"/>
      <c r="F47" s="48">
        <v>10</v>
      </c>
      <c r="G47" s="48" t="s">
        <v>23</v>
      </c>
      <c r="H47" s="53">
        <v>5.5</v>
      </c>
      <c r="I47" s="48">
        <v>30</v>
      </c>
      <c r="J47" s="48" t="s">
        <v>108</v>
      </c>
      <c r="K47" s="48" t="s">
        <v>123</v>
      </c>
      <c r="L47" s="58">
        <v>5000000</v>
      </c>
      <c r="M47" s="58" t="s">
        <v>120</v>
      </c>
      <c r="N47" s="37"/>
      <c r="O47" s="37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37"/>
      <c r="F48" s="48">
        <v>11</v>
      </c>
      <c r="G48" s="48" t="s">
        <v>23</v>
      </c>
      <c r="H48" s="53">
        <v>7</v>
      </c>
      <c r="I48" s="48">
        <v>30</v>
      </c>
      <c r="J48" s="48" t="s">
        <v>108</v>
      </c>
      <c r="K48" s="48" t="s">
        <v>109</v>
      </c>
      <c r="L48" s="58">
        <v>70000000</v>
      </c>
      <c r="M48" s="58">
        <v>70000000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37"/>
      <c r="C49" s="37"/>
      <c r="D49" s="37"/>
      <c r="E49" s="37"/>
      <c r="F49" s="48">
        <v>12</v>
      </c>
      <c r="G49" s="48" t="s">
        <v>23</v>
      </c>
      <c r="H49" s="53">
        <v>7</v>
      </c>
      <c r="I49" s="48">
        <v>30</v>
      </c>
      <c r="J49" s="48" t="s">
        <v>108</v>
      </c>
      <c r="K49" s="48" t="s">
        <v>109</v>
      </c>
      <c r="L49" s="58">
        <v>50000000</v>
      </c>
      <c r="M49" s="58">
        <v>100000000</v>
      </c>
      <c r="N49" s="37"/>
      <c r="O49" s="37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/>
      <c r="C50" s="37"/>
      <c r="D50" s="37"/>
      <c r="E50" s="37"/>
      <c r="F50" s="48">
        <v>13</v>
      </c>
      <c r="G50" s="48" t="s">
        <v>23</v>
      </c>
      <c r="H50" s="53">
        <v>6</v>
      </c>
      <c r="I50" s="48">
        <v>30</v>
      </c>
      <c r="J50" s="48" t="s">
        <v>114</v>
      </c>
      <c r="K50" s="48" t="s">
        <v>119</v>
      </c>
      <c r="L50" s="58">
        <v>21707165</v>
      </c>
      <c r="M50" s="58" t="s">
        <v>120</v>
      </c>
      <c r="N50" s="37"/>
      <c r="O50" s="37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37"/>
      <c r="F51" s="48">
        <v>14</v>
      </c>
      <c r="G51" s="48" t="s">
        <v>23</v>
      </c>
      <c r="H51" s="53">
        <v>6.5</v>
      </c>
      <c r="I51" s="48">
        <v>30</v>
      </c>
      <c r="J51" s="48" t="s">
        <v>108</v>
      </c>
      <c r="K51" s="48" t="s">
        <v>109</v>
      </c>
      <c r="L51" s="58">
        <v>75000000</v>
      </c>
      <c r="M51" s="58">
        <v>75000000</v>
      </c>
      <c r="N51" s="37"/>
      <c r="O51" s="37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37"/>
      <c r="C52" s="37"/>
      <c r="D52" s="37"/>
      <c r="E52" s="37"/>
      <c r="F52" s="48">
        <v>15</v>
      </c>
      <c r="G52" s="48" t="s">
        <v>23</v>
      </c>
      <c r="H52" s="53">
        <v>7</v>
      </c>
      <c r="I52" s="48">
        <v>30</v>
      </c>
      <c r="J52" s="48" t="s">
        <v>108</v>
      </c>
      <c r="K52" s="48" t="s">
        <v>109</v>
      </c>
      <c r="L52" s="58">
        <v>100000000</v>
      </c>
      <c r="M52" s="58">
        <v>100000000</v>
      </c>
      <c r="N52" s="37"/>
      <c r="O52" s="37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/>
      <c r="C53" s="37"/>
      <c r="D53" s="37"/>
      <c r="E53" s="37"/>
      <c r="F53" s="48">
        <v>16</v>
      </c>
      <c r="G53" s="48" t="s">
        <v>23</v>
      </c>
      <c r="H53" s="53">
        <v>6</v>
      </c>
      <c r="I53" s="48">
        <v>40</v>
      </c>
      <c r="J53" s="48" t="s">
        <v>108</v>
      </c>
      <c r="K53" s="48" t="s">
        <v>123</v>
      </c>
      <c r="L53" s="58">
        <v>97360130</v>
      </c>
      <c r="M53" s="58" t="s">
        <v>120</v>
      </c>
      <c r="N53" s="37"/>
      <c r="O53" s="37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37"/>
      <c r="C54" s="37"/>
      <c r="D54" s="37"/>
      <c r="E54" s="37"/>
      <c r="F54" s="48">
        <v>17</v>
      </c>
      <c r="G54" s="48" t="s">
        <v>23</v>
      </c>
      <c r="H54" s="53">
        <v>7</v>
      </c>
      <c r="I54" s="48">
        <v>30</v>
      </c>
      <c r="J54" s="48" t="s">
        <v>108</v>
      </c>
      <c r="K54" s="48" t="s">
        <v>109</v>
      </c>
      <c r="L54" s="58">
        <v>75000000</v>
      </c>
      <c r="M54" s="58">
        <v>75000000</v>
      </c>
      <c r="N54" s="37"/>
      <c r="O54" s="37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/>
      <c r="C55" s="37"/>
      <c r="D55" s="37"/>
      <c r="E55" s="37"/>
      <c r="F55" s="48">
        <v>18</v>
      </c>
      <c r="G55" s="48" t="s">
        <v>133</v>
      </c>
      <c r="H55" s="53" t="s">
        <v>43</v>
      </c>
      <c r="I55" s="48" t="s">
        <v>43</v>
      </c>
      <c r="J55" s="48" t="s">
        <v>130</v>
      </c>
      <c r="K55" s="48" t="s">
        <v>113</v>
      </c>
      <c r="L55" s="58" t="s">
        <v>131</v>
      </c>
      <c r="M55" s="58">
        <v>68893671</v>
      </c>
      <c r="N55" s="37"/>
      <c r="O55" s="37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37"/>
      <c r="F56" s="48">
        <v>19</v>
      </c>
      <c r="G56" s="48" t="s">
        <v>23</v>
      </c>
      <c r="H56" s="53">
        <v>5.5</v>
      </c>
      <c r="I56" s="48">
        <v>30</v>
      </c>
      <c r="J56" s="48" t="s">
        <v>114</v>
      </c>
      <c r="K56" s="48" t="s">
        <v>119</v>
      </c>
      <c r="L56" s="58">
        <v>80082610</v>
      </c>
      <c r="M56" s="58" t="s">
        <v>120</v>
      </c>
      <c r="N56" s="37"/>
      <c r="O56" s="37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37"/>
      <c r="F57" s="48">
        <v>20</v>
      </c>
      <c r="G57" s="48" t="s">
        <v>50</v>
      </c>
      <c r="H57" s="53" t="s">
        <v>43</v>
      </c>
      <c r="I57" s="48" t="s">
        <v>43</v>
      </c>
      <c r="J57" s="48" t="s">
        <v>118</v>
      </c>
      <c r="K57" s="48" t="s">
        <v>109</v>
      </c>
      <c r="L57" s="58">
        <v>14924585</v>
      </c>
      <c r="M57" s="58">
        <v>1492458</v>
      </c>
      <c r="N57" s="37"/>
      <c r="O57" s="37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37"/>
      <c r="C58" s="37"/>
      <c r="D58" s="37"/>
      <c r="E58" s="37"/>
      <c r="F58" s="48">
        <v>21</v>
      </c>
      <c r="G58" s="48" t="s">
        <v>23</v>
      </c>
      <c r="H58" s="53">
        <v>5.5</v>
      </c>
      <c r="I58" s="48">
        <v>30</v>
      </c>
      <c r="J58" s="48" t="s">
        <v>112</v>
      </c>
      <c r="K58" s="48" t="s">
        <v>123</v>
      </c>
      <c r="L58" s="58">
        <v>16537431</v>
      </c>
      <c r="M58" s="58" t="s">
        <v>120</v>
      </c>
      <c r="N58" s="37"/>
      <c r="O58" s="37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/>
      <c r="C59" s="37"/>
      <c r="D59" s="37"/>
      <c r="E59" s="37"/>
      <c r="F59" s="48">
        <v>22</v>
      </c>
      <c r="G59" s="48" t="s">
        <v>50</v>
      </c>
      <c r="H59" s="53" t="s">
        <v>43</v>
      </c>
      <c r="I59" s="48" t="s">
        <v>43</v>
      </c>
      <c r="J59" s="48" t="s">
        <v>134</v>
      </c>
      <c r="K59" s="48" t="s">
        <v>123</v>
      </c>
      <c r="L59" s="58">
        <v>17076026</v>
      </c>
      <c r="M59" s="58" t="s">
        <v>120</v>
      </c>
      <c r="N59" s="37"/>
      <c r="O59" s="37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46" t="s">
        <v>135</v>
      </c>
      <c r="C60" s="46" t="s">
        <v>33</v>
      </c>
      <c r="D60" s="46" t="s">
        <v>33</v>
      </c>
      <c r="E60" s="46" t="s">
        <v>33</v>
      </c>
      <c r="F60" s="50" t="s">
        <v>33</v>
      </c>
      <c r="G60" s="51" t="s">
        <v>33</v>
      </c>
      <c r="H60" s="55" t="s">
        <v>33</v>
      </c>
      <c r="I60" s="51" t="s">
        <v>33</v>
      </c>
      <c r="J60" s="51" t="s">
        <v>33</v>
      </c>
      <c r="K60" s="51" t="s">
        <v>33</v>
      </c>
      <c r="L60" s="60">
        <v>1414847887</v>
      </c>
      <c r="M60" s="60">
        <v>1568512913</v>
      </c>
      <c r="N60" s="37"/>
      <c r="O60" s="37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 t="s">
        <v>136</v>
      </c>
      <c r="C61" s="37" t="s">
        <v>35</v>
      </c>
      <c r="D61" s="37" t="s">
        <v>22</v>
      </c>
      <c r="E61" s="37" t="s">
        <v>6</v>
      </c>
      <c r="F61" s="48">
        <v>1</v>
      </c>
      <c r="G61" s="48" t="s">
        <v>23</v>
      </c>
      <c r="H61" s="53">
        <v>6.5</v>
      </c>
      <c r="I61" s="48">
        <v>30</v>
      </c>
      <c r="J61" s="48" t="s">
        <v>108</v>
      </c>
      <c r="K61" s="48" t="s">
        <v>109</v>
      </c>
      <c r="L61" s="58">
        <v>100500000</v>
      </c>
      <c r="M61" s="58">
        <v>100500000</v>
      </c>
      <c r="N61" s="37"/>
      <c r="O61" s="37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37"/>
      <c r="F62" s="48">
        <v>2</v>
      </c>
      <c r="G62" s="48" t="s">
        <v>23</v>
      </c>
      <c r="H62" s="53">
        <v>6.5</v>
      </c>
      <c r="I62" s="48">
        <v>30</v>
      </c>
      <c r="J62" s="48" t="s">
        <v>108</v>
      </c>
      <c r="K62" s="48" t="s">
        <v>109</v>
      </c>
      <c r="L62" s="58">
        <v>81566753</v>
      </c>
      <c r="M62" s="58">
        <v>244700259</v>
      </c>
      <c r="N62" s="37"/>
      <c r="O62" s="37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37"/>
      <c r="C63" s="37"/>
      <c r="D63" s="37"/>
      <c r="E63" s="37"/>
      <c r="F63" s="48">
        <v>3</v>
      </c>
      <c r="G63" s="48" t="s">
        <v>23</v>
      </c>
      <c r="H63" s="53">
        <v>6</v>
      </c>
      <c r="I63" s="48">
        <v>30</v>
      </c>
      <c r="J63" s="48" t="s">
        <v>116</v>
      </c>
      <c r="K63" s="48" t="s">
        <v>117</v>
      </c>
      <c r="L63" s="58">
        <v>259636341</v>
      </c>
      <c r="M63" s="58">
        <v>129818170</v>
      </c>
      <c r="N63" s="37"/>
      <c r="O63" s="37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/>
      <c r="C64" s="37"/>
      <c r="D64" s="37"/>
      <c r="E64" s="37"/>
      <c r="F64" s="48">
        <v>4</v>
      </c>
      <c r="G64" s="48" t="s">
        <v>23</v>
      </c>
      <c r="H64" s="53">
        <v>6</v>
      </c>
      <c r="I64" s="48">
        <v>30</v>
      </c>
      <c r="J64" s="48" t="s">
        <v>108</v>
      </c>
      <c r="K64" s="48" t="s">
        <v>111</v>
      </c>
      <c r="L64" s="58">
        <v>1115030869</v>
      </c>
      <c r="M64" s="58">
        <v>1094236837</v>
      </c>
      <c r="N64" s="37"/>
      <c r="O64" s="37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37"/>
      <c r="F65" s="48">
        <v>5</v>
      </c>
      <c r="G65" s="48" t="s">
        <v>23</v>
      </c>
      <c r="H65" s="53">
        <v>6</v>
      </c>
      <c r="I65" s="48">
        <v>30</v>
      </c>
      <c r="J65" s="48" t="s">
        <v>112</v>
      </c>
      <c r="K65" s="48" t="s">
        <v>123</v>
      </c>
      <c r="L65" s="58">
        <v>64162662</v>
      </c>
      <c r="M65" s="58" t="s">
        <v>120</v>
      </c>
      <c r="N65" s="37"/>
      <c r="O65" s="37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37"/>
      <c r="C66" s="37"/>
      <c r="D66" s="37"/>
      <c r="E66" s="37"/>
      <c r="F66" s="48">
        <v>6</v>
      </c>
      <c r="G66" s="48" t="s">
        <v>23</v>
      </c>
      <c r="H66" s="53">
        <v>7</v>
      </c>
      <c r="I66" s="48">
        <v>30</v>
      </c>
      <c r="J66" s="48" t="s">
        <v>108</v>
      </c>
      <c r="K66" s="48" t="s">
        <v>109</v>
      </c>
      <c r="L66" s="58">
        <v>398000000</v>
      </c>
      <c r="M66" s="58">
        <v>398000000</v>
      </c>
      <c r="N66" s="37"/>
      <c r="O66" s="37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37"/>
      <c r="C67" s="37"/>
      <c r="D67" s="37"/>
      <c r="E67" s="37"/>
      <c r="F67" s="48">
        <v>7</v>
      </c>
      <c r="G67" s="48" t="s">
        <v>23</v>
      </c>
      <c r="H67" s="53">
        <v>6</v>
      </c>
      <c r="I67" s="48">
        <v>30</v>
      </c>
      <c r="J67" s="48" t="s">
        <v>116</v>
      </c>
      <c r="K67" s="48" t="s">
        <v>117</v>
      </c>
      <c r="L67" s="58">
        <v>281696663</v>
      </c>
      <c r="M67" s="58">
        <v>422544993</v>
      </c>
      <c r="N67" s="37"/>
      <c r="O67" s="37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/>
      <c r="C68" s="37"/>
      <c r="D68" s="37"/>
      <c r="E68" s="37"/>
      <c r="F68" s="48">
        <v>8</v>
      </c>
      <c r="G68" s="48" t="s">
        <v>50</v>
      </c>
      <c r="H68" s="53" t="s">
        <v>43</v>
      </c>
      <c r="I68" s="48" t="s">
        <v>43</v>
      </c>
      <c r="J68" s="48" t="s">
        <v>137</v>
      </c>
      <c r="K68" s="48" t="s">
        <v>119</v>
      </c>
      <c r="L68" s="58">
        <v>73039347</v>
      </c>
      <c r="M68" s="58" t="s">
        <v>120</v>
      </c>
      <c r="N68" s="37"/>
      <c r="O68" s="37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37"/>
      <c r="C69" s="37"/>
      <c r="D69" s="37"/>
      <c r="E69" s="37"/>
      <c r="F69" s="48">
        <v>9</v>
      </c>
      <c r="G69" s="48" t="s">
        <v>132</v>
      </c>
      <c r="H69" s="53">
        <v>6.5</v>
      </c>
      <c r="I69" s="48">
        <v>30</v>
      </c>
      <c r="J69" s="48" t="s">
        <v>108</v>
      </c>
      <c r="K69" s="48" t="s">
        <v>109</v>
      </c>
      <c r="L69" s="58">
        <v>113253830</v>
      </c>
      <c r="M69" s="58">
        <v>453015320</v>
      </c>
      <c r="N69" s="37"/>
      <c r="O69" s="37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37"/>
      <c r="C70" s="37"/>
      <c r="D70" s="37"/>
      <c r="E70" s="37"/>
      <c r="F70" s="48">
        <v>10</v>
      </c>
      <c r="G70" s="48" t="s">
        <v>23</v>
      </c>
      <c r="H70" s="53">
        <v>6.5</v>
      </c>
      <c r="I70" s="48">
        <v>30</v>
      </c>
      <c r="J70" s="48" t="s">
        <v>138</v>
      </c>
      <c r="K70" s="48" t="s">
        <v>111</v>
      </c>
      <c r="L70" s="58">
        <v>64888876</v>
      </c>
      <c r="M70" s="58">
        <v>51911100</v>
      </c>
      <c r="N70" s="37"/>
      <c r="O70" s="37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/>
      <c r="C71" s="37"/>
      <c r="D71" s="37"/>
      <c r="E71" s="37"/>
      <c r="F71" s="48">
        <v>11</v>
      </c>
      <c r="G71" s="48" t="s">
        <v>23</v>
      </c>
      <c r="H71" s="53">
        <v>6</v>
      </c>
      <c r="I71" s="48">
        <v>30</v>
      </c>
      <c r="J71" s="48" t="s">
        <v>116</v>
      </c>
      <c r="K71" s="48" t="s">
        <v>117</v>
      </c>
      <c r="L71" s="58">
        <v>118482296</v>
      </c>
      <c r="M71" s="58">
        <v>47392918</v>
      </c>
      <c r="N71" s="37"/>
      <c r="O71" s="37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46" t="s">
        <v>139</v>
      </c>
      <c r="C72" s="46" t="s">
        <v>33</v>
      </c>
      <c r="D72" s="46" t="s">
        <v>33</v>
      </c>
      <c r="E72" s="46" t="s">
        <v>33</v>
      </c>
      <c r="F72" s="50" t="s">
        <v>33</v>
      </c>
      <c r="G72" s="51" t="s">
        <v>33</v>
      </c>
      <c r="H72" s="55" t="s">
        <v>33</v>
      </c>
      <c r="I72" s="51" t="s">
        <v>33</v>
      </c>
      <c r="J72" s="51" t="s">
        <v>33</v>
      </c>
      <c r="K72" s="51" t="s">
        <v>33</v>
      </c>
      <c r="L72" s="60">
        <v>2670257637</v>
      </c>
      <c r="M72" s="60">
        <v>2942119597</v>
      </c>
      <c r="N72" s="37"/>
      <c r="O72" s="37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 t="s">
        <v>140</v>
      </c>
      <c r="C73" s="37" t="s">
        <v>53</v>
      </c>
      <c r="D73" s="37" t="s">
        <v>22</v>
      </c>
      <c r="E73" s="37" t="s">
        <v>6</v>
      </c>
      <c r="F73" s="48">
        <v>1</v>
      </c>
      <c r="G73" s="48" t="s">
        <v>23</v>
      </c>
      <c r="H73" s="53">
        <v>6</v>
      </c>
      <c r="I73" s="48">
        <v>30</v>
      </c>
      <c r="J73" s="48" t="s">
        <v>114</v>
      </c>
      <c r="K73" s="48" t="s">
        <v>119</v>
      </c>
      <c r="L73" s="58">
        <v>60542546</v>
      </c>
      <c r="M73" s="58" t="s">
        <v>120</v>
      </c>
      <c r="N73" s="37"/>
      <c r="O73" s="37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37"/>
      <c r="C74" s="37"/>
      <c r="D74" s="37"/>
      <c r="E74" s="37"/>
      <c r="F74" s="48">
        <v>2</v>
      </c>
      <c r="G74" s="48" t="s">
        <v>23</v>
      </c>
      <c r="H74" s="53">
        <v>6</v>
      </c>
      <c r="I74" s="48">
        <v>30</v>
      </c>
      <c r="J74" s="48" t="s">
        <v>116</v>
      </c>
      <c r="K74" s="48" t="s">
        <v>117</v>
      </c>
      <c r="L74" s="58">
        <v>300000000</v>
      </c>
      <c r="M74" s="58">
        <v>350000000</v>
      </c>
      <c r="N74" s="37"/>
      <c r="O74" s="37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/>
      <c r="C75" s="37"/>
      <c r="D75" s="37"/>
      <c r="E75" s="37"/>
      <c r="F75" s="48">
        <v>3</v>
      </c>
      <c r="G75" s="48" t="s">
        <v>23</v>
      </c>
      <c r="H75" s="53">
        <v>6.5</v>
      </c>
      <c r="I75" s="48">
        <v>30</v>
      </c>
      <c r="J75" s="48" t="s">
        <v>108</v>
      </c>
      <c r="K75" s="48" t="s">
        <v>109</v>
      </c>
      <c r="L75" s="58">
        <v>30000000</v>
      </c>
      <c r="M75" s="58">
        <v>30000000</v>
      </c>
      <c r="N75" s="37"/>
      <c r="O75" s="37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46" t="s">
        <v>141</v>
      </c>
      <c r="C76" s="46" t="s">
        <v>33</v>
      </c>
      <c r="D76" s="46" t="s">
        <v>33</v>
      </c>
      <c r="E76" s="46" t="s">
        <v>33</v>
      </c>
      <c r="F76" s="50" t="s">
        <v>33</v>
      </c>
      <c r="G76" s="51" t="s">
        <v>33</v>
      </c>
      <c r="H76" s="55" t="s">
        <v>33</v>
      </c>
      <c r="I76" s="51" t="s">
        <v>33</v>
      </c>
      <c r="J76" s="51" t="s">
        <v>33</v>
      </c>
      <c r="K76" s="51" t="s">
        <v>33</v>
      </c>
      <c r="L76" s="60">
        <v>390542546</v>
      </c>
      <c r="M76" s="60">
        <v>380000000</v>
      </c>
      <c r="N76" s="37"/>
      <c r="O76" s="37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 t="s">
        <v>142</v>
      </c>
      <c r="C77" s="37" t="s">
        <v>62</v>
      </c>
      <c r="D77" s="37" t="s">
        <v>22</v>
      </c>
      <c r="E77" s="37" t="s">
        <v>128</v>
      </c>
      <c r="F77" s="48">
        <v>1</v>
      </c>
      <c r="G77" s="48" t="s">
        <v>132</v>
      </c>
      <c r="H77" s="53">
        <v>6</v>
      </c>
      <c r="I77" s="48">
        <v>30</v>
      </c>
      <c r="J77" s="48" t="s">
        <v>112</v>
      </c>
      <c r="K77" s="48" t="s">
        <v>123</v>
      </c>
      <c r="L77" s="58">
        <v>21154000</v>
      </c>
      <c r="M77" s="58" t="s">
        <v>120</v>
      </c>
      <c r="N77" s="37"/>
      <c r="O77" s="37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37"/>
      <c r="F78" s="48">
        <v>2</v>
      </c>
      <c r="G78" s="48" t="s">
        <v>23</v>
      </c>
      <c r="H78" s="53">
        <v>6.5</v>
      </c>
      <c r="I78" s="48">
        <v>30</v>
      </c>
      <c r="J78" s="48" t="s">
        <v>108</v>
      </c>
      <c r="K78" s="48" t="s">
        <v>109</v>
      </c>
      <c r="L78" s="58">
        <v>150000000</v>
      </c>
      <c r="M78" s="58">
        <v>150000000</v>
      </c>
      <c r="N78" s="37"/>
      <c r="O78" s="37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37"/>
      <c r="F79" s="48">
        <v>3</v>
      </c>
      <c r="G79" s="48" t="s">
        <v>23</v>
      </c>
      <c r="H79" s="53">
        <v>7</v>
      </c>
      <c r="I79" s="48">
        <v>30</v>
      </c>
      <c r="J79" s="48" t="s">
        <v>114</v>
      </c>
      <c r="K79" s="48" t="s">
        <v>115</v>
      </c>
      <c r="L79" s="58">
        <v>105220172</v>
      </c>
      <c r="M79" s="58">
        <v>45094359</v>
      </c>
      <c r="N79" s="37"/>
      <c r="O79" s="37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37"/>
      <c r="F80" s="48">
        <v>4</v>
      </c>
      <c r="G80" s="48" t="s">
        <v>23</v>
      </c>
      <c r="H80" s="53">
        <v>5.5</v>
      </c>
      <c r="I80" s="48">
        <v>30</v>
      </c>
      <c r="J80" s="48" t="s">
        <v>112</v>
      </c>
      <c r="K80" s="48" t="s">
        <v>123</v>
      </c>
      <c r="L80" s="58">
        <v>88877820</v>
      </c>
      <c r="M80" s="58" t="s">
        <v>120</v>
      </c>
      <c r="N80" s="37"/>
      <c r="O80" s="37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37"/>
      <c r="C81" s="37"/>
      <c r="D81" s="37"/>
      <c r="E81" s="37"/>
      <c r="F81" s="48">
        <v>5</v>
      </c>
      <c r="G81" s="48" t="s">
        <v>23</v>
      </c>
      <c r="H81" s="53">
        <v>4</v>
      </c>
      <c r="I81" s="48">
        <v>30</v>
      </c>
      <c r="J81" s="48" t="s">
        <v>114</v>
      </c>
      <c r="K81" s="48" t="s">
        <v>119</v>
      </c>
      <c r="L81" s="58">
        <v>76401040</v>
      </c>
      <c r="M81" s="58" t="s">
        <v>120</v>
      </c>
      <c r="N81" s="37"/>
      <c r="O81" s="37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/>
      <c r="C82" s="37"/>
      <c r="D82" s="37"/>
      <c r="E82" s="37"/>
      <c r="F82" s="48">
        <v>6</v>
      </c>
      <c r="G82" s="48" t="s">
        <v>23</v>
      </c>
      <c r="H82" s="53">
        <v>3.5</v>
      </c>
      <c r="I82" s="48">
        <v>30</v>
      </c>
      <c r="J82" s="48" t="s">
        <v>114</v>
      </c>
      <c r="K82" s="48" t="s">
        <v>119</v>
      </c>
      <c r="L82" s="58">
        <v>69787021</v>
      </c>
      <c r="M82" s="58" t="s">
        <v>120</v>
      </c>
      <c r="N82" s="37"/>
      <c r="O82" s="37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37"/>
      <c r="C83" s="37"/>
      <c r="D83" s="37"/>
      <c r="E83" s="37"/>
      <c r="F83" s="48">
        <v>7</v>
      </c>
      <c r="G83" s="48" t="s">
        <v>23</v>
      </c>
      <c r="H83" s="53">
        <v>6</v>
      </c>
      <c r="I83" s="48">
        <v>30</v>
      </c>
      <c r="J83" s="48" t="s">
        <v>110</v>
      </c>
      <c r="K83" s="48" t="s">
        <v>143</v>
      </c>
      <c r="L83" s="58">
        <v>448527428</v>
      </c>
      <c r="M83" s="58">
        <v>200250000</v>
      </c>
      <c r="N83" s="37"/>
      <c r="O83" s="37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/>
      <c r="C84" s="37"/>
      <c r="D84" s="37"/>
      <c r="E84" s="37"/>
      <c r="F84" s="48">
        <v>8</v>
      </c>
      <c r="G84" s="48" t="s">
        <v>23</v>
      </c>
      <c r="H84" s="53">
        <v>6.5</v>
      </c>
      <c r="I84" s="48">
        <v>30</v>
      </c>
      <c r="J84" s="48" t="s">
        <v>108</v>
      </c>
      <c r="K84" s="48" t="s">
        <v>109</v>
      </c>
      <c r="L84" s="58">
        <v>150000000</v>
      </c>
      <c r="M84" s="58">
        <v>150250000</v>
      </c>
      <c r="N84" s="37"/>
      <c r="O84" s="37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37"/>
      <c r="F85" s="48">
        <v>9</v>
      </c>
      <c r="G85" s="48" t="s">
        <v>23</v>
      </c>
      <c r="H85" s="53">
        <v>7</v>
      </c>
      <c r="I85" s="48">
        <v>30</v>
      </c>
      <c r="J85" s="48" t="s">
        <v>108</v>
      </c>
      <c r="K85" s="48" t="s">
        <v>109</v>
      </c>
      <c r="L85" s="58">
        <v>269002747</v>
      </c>
      <c r="M85" s="58">
        <v>269002747</v>
      </c>
      <c r="N85" s="37"/>
      <c r="O85" s="37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37"/>
      <c r="F86" s="48">
        <v>10</v>
      </c>
      <c r="G86" s="48" t="s">
        <v>50</v>
      </c>
      <c r="H86" s="53" t="s">
        <v>43</v>
      </c>
      <c r="I86" s="48" t="s">
        <v>43</v>
      </c>
      <c r="J86" s="48" t="s">
        <v>130</v>
      </c>
      <c r="K86" s="48" t="s">
        <v>113</v>
      </c>
      <c r="L86" s="58" t="s">
        <v>131</v>
      </c>
      <c r="M86" s="58">
        <v>29440055</v>
      </c>
      <c r="N86" s="37"/>
      <c r="O86" s="37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37"/>
      <c r="F87" s="48">
        <v>11</v>
      </c>
      <c r="G87" s="48" t="s">
        <v>23</v>
      </c>
      <c r="H87" s="53">
        <v>6</v>
      </c>
      <c r="I87" s="48">
        <v>30</v>
      </c>
      <c r="J87" s="48" t="s">
        <v>112</v>
      </c>
      <c r="K87" s="48" t="s">
        <v>123</v>
      </c>
      <c r="L87" s="58">
        <v>38795620</v>
      </c>
      <c r="M87" s="58"/>
      <c r="N87" s="37"/>
      <c r="O87" s="37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37"/>
      <c r="C88" s="37"/>
      <c r="D88" s="37"/>
      <c r="E88" s="37"/>
      <c r="F88" s="48">
        <v>12</v>
      </c>
      <c r="G88" s="48" t="s">
        <v>50</v>
      </c>
      <c r="H88" s="53" t="s">
        <v>43</v>
      </c>
      <c r="I88" s="48" t="s">
        <v>43</v>
      </c>
      <c r="J88" s="48" t="s">
        <v>118</v>
      </c>
      <c r="K88" s="48" t="s">
        <v>123</v>
      </c>
      <c r="L88" s="58">
        <v>3185890</v>
      </c>
      <c r="M88" s="58" t="s">
        <v>120</v>
      </c>
      <c r="N88" s="37"/>
      <c r="O88" s="37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/>
      <c r="C89" s="37"/>
      <c r="D89" s="37"/>
      <c r="E89" s="37"/>
      <c r="F89" s="48">
        <v>13</v>
      </c>
      <c r="G89" s="48" t="s">
        <v>50</v>
      </c>
      <c r="H89" s="53" t="s">
        <v>43</v>
      </c>
      <c r="I89" s="48" t="s">
        <v>43</v>
      </c>
      <c r="J89" s="48" t="s">
        <v>130</v>
      </c>
      <c r="K89" s="48" t="s">
        <v>144</v>
      </c>
      <c r="L89" s="58" t="s">
        <v>131</v>
      </c>
      <c r="M89" s="58">
        <v>101830412</v>
      </c>
      <c r="N89" s="37"/>
      <c r="O89" s="37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37"/>
      <c r="F90" s="48">
        <v>14</v>
      </c>
      <c r="G90" s="48" t="s">
        <v>50</v>
      </c>
      <c r="H90" s="53" t="s">
        <v>43</v>
      </c>
      <c r="I90" s="48" t="s">
        <v>43</v>
      </c>
      <c r="J90" s="48" t="s">
        <v>130</v>
      </c>
      <c r="K90" s="48" t="s">
        <v>144</v>
      </c>
      <c r="L90" s="58" t="s">
        <v>131</v>
      </c>
      <c r="M90" s="58">
        <v>81869209</v>
      </c>
      <c r="N90" s="37"/>
      <c r="O90" s="37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37"/>
      <c r="F91" s="48">
        <v>15</v>
      </c>
      <c r="G91" s="48" t="s">
        <v>50</v>
      </c>
      <c r="H91" s="53" t="s">
        <v>43</v>
      </c>
      <c r="I91" s="48" t="s">
        <v>43</v>
      </c>
      <c r="J91" s="48" t="s">
        <v>130</v>
      </c>
      <c r="K91" s="48" t="s">
        <v>144</v>
      </c>
      <c r="L91" s="58" t="s">
        <v>131</v>
      </c>
      <c r="M91" s="58">
        <v>91696616</v>
      </c>
      <c r="N91" s="37"/>
      <c r="O91" s="37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46" t="s">
        <v>145</v>
      </c>
      <c r="C92" s="46" t="s">
        <v>33</v>
      </c>
      <c r="D92" s="46" t="s">
        <v>33</v>
      </c>
      <c r="E92" s="46" t="s">
        <v>33</v>
      </c>
      <c r="F92" s="50" t="s">
        <v>33</v>
      </c>
      <c r="G92" s="51" t="s">
        <v>33</v>
      </c>
      <c r="H92" s="55" t="s">
        <v>33</v>
      </c>
      <c r="I92" s="51" t="s">
        <v>33</v>
      </c>
      <c r="J92" s="51" t="s">
        <v>33</v>
      </c>
      <c r="K92" s="51" t="s">
        <v>33</v>
      </c>
      <c r="L92" s="60">
        <v>1420951738</v>
      </c>
      <c r="M92" s="60">
        <v>1119433398</v>
      </c>
      <c r="N92" s="37"/>
      <c r="O92" s="37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 t="s">
        <v>146</v>
      </c>
      <c r="C93" s="37" t="s">
        <v>59</v>
      </c>
      <c r="D93" s="37" t="s">
        <v>22</v>
      </c>
      <c r="E93" s="37" t="s">
        <v>6</v>
      </c>
      <c r="F93" s="48">
        <v>1</v>
      </c>
      <c r="G93" s="48" t="s">
        <v>23</v>
      </c>
      <c r="H93" s="53">
        <v>6</v>
      </c>
      <c r="I93" s="48">
        <v>30</v>
      </c>
      <c r="J93" s="48" t="s">
        <v>110</v>
      </c>
      <c r="K93" s="48" t="s">
        <v>111</v>
      </c>
      <c r="L93" s="58">
        <v>250000000</v>
      </c>
      <c r="M93" s="58">
        <v>170833333</v>
      </c>
      <c r="N93" s="37"/>
      <c r="O93" s="37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37"/>
      <c r="F94" s="48">
        <v>2</v>
      </c>
      <c r="G94" s="48" t="s">
        <v>23</v>
      </c>
      <c r="H94" s="53">
        <v>6</v>
      </c>
      <c r="I94" s="48">
        <v>30</v>
      </c>
      <c r="J94" s="48" t="s">
        <v>110</v>
      </c>
      <c r="K94" s="48" t="s">
        <v>111</v>
      </c>
      <c r="L94" s="58">
        <v>97437176</v>
      </c>
      <c r="M94" s="58">
        <v>129916234</v>
      </c>
      <c r="N94" s="37"/>
      <c r="O94" s="37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37"/>
      <c r="C95" s="37"/>
      <c r="D95" s="37"/>
      <c r="E95" s="37"/>
      <c r="F95" s="48">
        <v>3</v>
      </c>
      <c r="G95" s="48" t="s">
        <v>23</v>
      </c>
      <c r="H95" s="53">
        <v>6.5</v>
      </c>
      <c r="I95" s="48">
        <v>30</v>
      </c>
      <c r="J95" s="48" t="s">
        <v>147</v>
      </c>
      <c r="K95" s="48" t="s">
        <v>119</v>
      </c>
      <c r="L95" s="58">
        <v>34769204</v>
      </c>
      <c r="M95" s="58" t="s">
        <v>120</v>
      </c>
      <c r="N95" s="37"/>
      <c r="O95" s="37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/>
      <c r="C96" s="37"/>
      <c r="D96" s="37"/>
      <c r="E96" s="37"/>
      <c r="F96" s="48">
        <v>4</v>
      </c>
      <c r="G96" s="48" t="s">
        <v>23</v>
      </c>
      <c r="H96" s="53">
        <v>6</v>
      </c>
      <c r="I96" s="48">
        <v>30</v>
      </c>
      <c r="J96" s="48" t="s">
        <v>114</v>
      </c>
      <c r="K96" s="48" t="s">
        <v>119</v>
      </c>
      <c r="L96" s="58">
        <v>70422535</v>
      </c>
      <c r="M96" s="58" t="s">
        <v>120</v>
      </c>
      <c r="N96" s="37"/>
      <c r="O96" s="37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37"/>
      <c r="C97" s="37"/>
      <c r="D97" s="37"/>
      <c r="E97" s="37"/>
      <c r="F97" s="48">
        <v>5</v>
      </c>
      <c r="G97" s="48" t="s">
        <v>23</v>
      </c>
      <c r="H97" s="53">
        <v>6</v>
      </c>
      <c r="I97" s="48">
        <v>30</v>
      </c>
      <c r="J97" s="48" t="s">
        <v>116</v>
      </c>
      <c r="K97" s="48" t="s">
        <v>117</v>
      </c>
      <c r="L97" s="58">
        <v>100000000</v>
      </c>
      <c r="M97" s="58">
        <v>50000000</v>
      </c>
      <c r="N97" s="37"/>
      <c r="O97" s="37"/>
      <c r="P97" s="37"/>
      <c r="Q97" s="37"/>
      <c r="R97" s="37"/>
      <c r="S97" s="37"/>
      <c r="T97" s="37"/>
      <c r="U97" s="37"/>
      <c r="V97" s="37"/>
    </row>
    <row r="98" spans="1:22" ht="14.5" x14ac:dyDescent="0.35">
      <c r="A98" s="37"/>
      <c r="B98" s="46" t="s">
        <v>148</v>
      </c>
      <c r="C98" s="46" t="s">
        <v>33</v>
      </c>
      <c r="D98" s="46" t="s">
        <v>33</v>
      </c>
      <c r="E98" s="46" t="s">
        <v>33</v>
      </c>
      <c r="F98" s="50" t="s">
        <v>33</v>
      </c>
      <c r="G98" s="51" t="s">
        <v>33</v>
      </c>
      <c r="H98" s="55" t="s">
        <v>33</v>
      </c>
      <c r="I98" s="51" t="s">
        <v>33</v>
      </c>
      <c r="J98" s="51" t="s">
        <v>33</v>
      </c>
      <c r="K98" s="51" t="s">
        <v>33</v>
      </c>
      <c r="L98" s="60">
        <v>552628915</v>
      </c>
      <c r="M98" s="60">
        <v>350749567</v>
      </c>
      <c r="N98" s="37"/>
      <c r="O98" s="37"/>
      <c r="P98" s="37"/>
      <c r="Q98" s="37"/>
      <c r="R98" s="37"/>
      <c r="S98" s="37"/>
      <c r="T98" s="37"/>
      <c r="U98" s="37"/>
      <c r="V98" s="37"/>
    </row>
    <row r="99" spans="1:22" ht="14.5" x14ac:dyDescent="0.35">
      <c r="A99" s="37"/>
      <c r="B99" s="37" t="s">
        <v>149</v>
      </c>
      <c r="C99" s="37" t="s">
        <v>150</v>
      </c>
      <c r="D99" s="37" t="s">
        <v>151</v>
      </c>
      <c r="E99" s="37" t="s">
        <v>7</v>
      </c>
      <c r="F99" s="48">
        <v>1</v>
      </c>
      <c r="G99" s="48" t="s">
        <v>70</v>
      </c>
      <c r="H99" s="53">
        <v>3.94</v>
      </c>
      <c r="I99" s="48">
        <v>40</v>
      </c>
      <c r="J99" s="48" t="s">
        <v>112</v>
      </c>
      <c r="K99" s="48" t="s">
        <v>152</v>
      </c>
      <c r="L99" s="58">
        <v>54524016</v>
      </c>
      <c r="M99" s="58">
        <v>54524016</v>
      </c>
      <c r="N99" s="37"/>
      <c r="O99" s="37"/>
      <c r="P99" s="37"/>
      <c r="Q99" s="37"/>
      <c r="R99" s="37"/>
      <c r="S99" s="37"/>
      <c r="T99" s="37"/>
      <c r="U99" s="37"/>
      <c r="V99" s="37"/>
    </row>
    <row r="100" spans="1:22" ht="14.5" x14ac:dyDescent="0.35">
      <c r="A100" s="37"/>
      <c r="B100" s="46" t="s">
        <v>153</v>
      </c>
      <c r="C100" s="46" t="s">
        <v>33</v>
      </c>
      <c r="D100" s="46" t="s">
        <v>33</v>
      </c>
      <c r="E100" s="46" t="s">
        <v>33</v>
      </c>
      <c r="F100" s="50" t="s">
        <v>33</v>
      </c>
      <c r="G100" s="51" t="s">
        <v>33</v>
      </c>
      <c r="H100" s="55" t="s">
        <v>33</v>
      </c>
      <c r="I100" s="51" t="s">
        <v>33</v>
      </c>
      <c r="J100" s="51" t="s">
        <v>33</v>
      </c>
      <c r="K100" s="51" t="s">
        <v>33</v>
      </c>
      <c r="L100" s="60">
        <v>54524016</v>
      </c>
      <c r="M100" s="60">
        <v>54524016</v>
      </c>
      <c r="N100" s="37"/>
      <c r="O100" s="37"/>
      <c r="P100" s="37"/>
      <c r="Q100" s="37"/>
      <c r="R100" s="37"/>
      <c r="S100" s="37"/>
      <c r="T100" s="37"/>
      <c r="U100" s="37"/>
      <c r="V100" s="37"/>
    </row>
    <row r="101" spans="1:22" ht="14.5" x14ac:dyDescent="0.35">
      <c r="A101" s="37"/>
      <c r="B101" s="37" t="s">
        <v>154</v>
      </c>
      <c r="C101" s="37" t="s">
        <v>41</v>
      </c>
      <c r="D101" s="37" t="s">
        <v>22</v>
      </c>
      <c r="E101" s="37" t="s">
        <v>6</v>
      </c>
      <c r="F101" s="48">
        <v>1</v>
      </c>
      <c r="G101" s="48" t="s">
        <v>23</v>
      </c>
      <c r="H101" s="53">
        <v>6</v>
      </c>
      <c r="I101" s="48">
        <v>30</v>
      </c>
      <c r="J101" s="48" t="s">
        <v>155</v>
      </c>
      <c r="K101" s="48" t="s">
        <v>117</v>
      </c>
      <c r="L101" s="58">
        <v>1277460000</v>
      </c>
      <c r="M101" s="58">
        <v>1140000000</v>
      </c>
      <c r="N101" s="37"/>
      <c r="O101" s="37"/>
      <c r="P101" s="37"/>
      <c r="Q101" s="37"/>
      <c r="R101" s="37"/>
      <c r="S101" s="37"/>
      <c r="T101" s="37"/>
      <c r="U101" s="37"/>
      <c r="V101" s="37"/>
    </row>
    <row r="102" spans="1:22" ht="14.5" x14ac:dyDescent="0.35">
      <c r="A102" s="37"/>
      <c r="B102" s="37"/>
      <c r="C102" s="37"/>
      <c r="D102" s="37"/>
      <c r="E102" s="37"/>
      <c r="F102" s="48">
        <v>2</v>
      </c>
      <c r="G102" s="48" t="s">
        <v>23</v>
      </c>
      <c r="H102" s="53">
        <v>6</v>
      </c>
      <c r="I102" s="48">
        <v>30</v>
      </c>
      <c r="J102" s="48" t="s">
        <v>108</v>
      </c>
      <c r="K102" s="48" t="s">
        <v>123</v>
      </c>
      <c r="L102" s="58">
        <v>25000000</v>
      </c>
      <c r="M102" s="58" t="s">
        <v>120</v>
      </c>
      <c r="N102" s="37"/>
      <c r="O102" s="37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/>
      <c r="C103" s="37"/>
      <c r="D103" s="37"/>
      <c r="E103" s="37"/>
      <c r="F103" s="48">
        <v>3</v>
      </c>
      <c r="G103" s="48" t="s">
        <v>23</v>
      </c>
      <c r="H103" s="53">
        <v>6</v>
      </c>
      <c r="I103" s="48">
        <v>30</v>
      </c>
      <c r="J103" s="48" t="s">
        <v>155</v>
      </c>
      <c r="K103" s="48" t="s">
        <v>117</v>
      </c>
      <c r="L103" s="58">
        <v>475000000</v>
      </c>
      <c r="M103" s="58">
        <v>275000000</v>
      </c>
      <c r="N103" s="37"/>
      <c r="O103" s="37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37"/>
      <c r="F104" s="48">
        <v>4</v>
      </c>
      <c r="G104" s="48" t="s">
        <v>23</v>
      </c>
      <c r="H104" s="53">
        <v>6.5</v>
      </c>
      <c r="I104" s="48">
        <v>30</v>
      </c>
      <c r="J104" s="48" t="s">
        <v>108</v>
      </c>
      <c r="K104" s="48" t="s">
        <v>109</v>
      </c>
      <c r="L104" s="58">
        <v>132397189</v>
      </c>
      <c r="M104" s="58">
        <v>132397189</v>
      </c>
      <c r="N104" s="37"/>
      <c r="O104" s="37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C105" s="37"/>
      <c r="D105" s="37"/>
      <c r="E105" s="37"/>
      <c r="F105" s="48">
        <v>5</v>
      </c>
      <c r="G105" s="48" t="s">
        <v>23</v>
      </c>
      <c r="H105" s="53">
        <v>6</v>
      </c>
      <c r="I105" s="48">
        <v>30</v>
      </c>
      <c r="J105" s="48" t="s">
        <v>116</v>
      </c>
      <c r="K105" s="48" t="s">
        <v>117</v>
      </c>
      <c r="L105" s="58">
        <v>200000000</v>
      </c>
      <c r="M105" s="58">
        <v>150000000</v>
      </c>
      <c r="N105" s="37"/>
      <c r="O105" s="37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37"/>
      <c r="C106" s="37"/>
      <c r="D106" s="37"/>
      <c r="E106" s="37"/>
      <c r="F106" s="48">
        <v>6</v>
      </c>
      <c r="G106" s="48" t="s">
        <v>23</v>
      </c>
      <c r="H106" s="53">
        <v>7.5</v>
      </c>
      <c r="I106" s="48">
        <v>40</v>
      </c>
      <c r="J106" s="48" t="s">
        <v>110</v>
      </c>
      <c r="K106" s="48" t="s">
        <v>111</v>
      </c>
      <c r="L106" s="58">
        <v>56250000</v>
      </c>
      <c r="M106" s="58">
        <v>45000000</v>
      </c>
      <c r="N106" s="37"/>
      <c r="O106" s="37"/>
      <c r="P106" s="37"/>
      <c r="Q106" s="37"/>
      <c r="R106" s="37"/>
      <c r="S106" s="37"/>
      <c r="T106" s="37"/>
      <c r="U106" s="37"/>
      <c r="V106" s="37"/>
    </row>
    <row r="107" spans="1:22" ht="14.5" x14ac:dyDescent="0.35">
      <c r="A107" s="37"/>
      <c r="B107" s="37"/>
      <c r="C107" s="37"/>
      <c r="D107" s="37"/>
      <c r="E107" s="37"/>
      <c r="F107" s="48">
        <v>7</v>
      </c>
      <c r="G107" s="48" t="s">
        <v>23</v>
      </c>
      <c r="H107" s="53">
        <v>6.5</v>
      </c>
      <c r="I107" s="48">
        <v>40</v>
      </c>
      <c r="J107" s="48" t="s">
        <v>108</v>
      </c>
      <c r="K107" s="48" t="s">
        <v>156</v>
      </c>
      <c r="L107" s="58">
        <v>85694831</v>
      </c>
      <c r="M107" s="58">
        <v>85694831</v>
      </c>
      <c r="N107" s="37"/>
      <c r="O107" s="37"/>
      <c r="P107" s="37"/>
      <c r="Q107" s="37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C108" s="37"/>
      <c r="D108" s="37"/>
      <c r="E108" s="37"/>
      <c r="F108" s="48">
        <v>8</v>
      </c>
      <c r="G108" s="48" t="s">
        <v>23</v>
      </c>
      <c r="H108" s="53">
        <v>6</v>
      </c>
      <c r="I108" s="48">
        <v>30</v>
      </c>
      <c r="J108" s="48" t="s">
        <v>116</v>
      </c>
      <c r="K108" s="48" t="s">
        <v>117</v>
      </c>
      <c r="L108" s="58">
        <v>112500000</v>
      </c>
      <c r="M108" s="58">
        <v>150000000</v>
      </c>
      <c r="N108" s="37"/>
      <c r="O108" s="37"/>
      <c r="P108" s="37"/>
      <c r="Q108" s="37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C109" s="37"/>
      <c r="D109" s="37"/>
      <c r="E109" s="37"/>
      <c r="F109" s="48">
        <v>9</v>
      </c>
      <c r="G109" s="48" t="s">
        <v>50</v>
      </c>
      <c r="H109" s="53" t="s">
        <v>43</v>
      </c>
      <c r="I109" s="48" t="s">
        <v>43</v>
      </c>
      <c r="J109" s="48" t="s">
        <v>130</v>
      </c>
      <c r="K109" s="48" t="s">
        <v>113</v>
      </c>
      <c r="L109" s="58" t="s">
        <v>131</v>
      </c>
      <c r="M109" s="58">
        <v>20883639</v>
      </c>
      <c r="N109" s="37"/>
      <c r="O109" s="37"/>
      <c r="P109" s="37"/>
      <c r="Q109" s="37"/>
      <c r="R109" s="37"/>
      <c r="S109" s="37"/>
      <c r="T109" s="37"/>
      <c r="U109" s="37"/>
      <c r="V109" s="37"/>
    </row>
    <row r="110" spans="1:22" ht="14.5" x14ac:dyDescent="0.35">
      <c r="A110" s="37"/>
      <c r="B110" s="37"/>
      <c r="C110" s="37"/>
      <c r="D110" s="37"/>
      <c r="E110" s="37"/>
      <c r="F110" s="48">
        <v>10</v>
      </c>
      <c r="G110" s="48" t="s">
        <v>23</v>
      </c>
      <c r="H110" s="53">
        <v>6.5</v>
      </c>
      <c r="I110" s="48">
        <v>30</v>
      </c>
      <c r="J110" s="48" t="s">
        <v>108</v>
      </c>
      <c r="K110" s="48" t="s">
        <v>109</v>
      </c>
      <c r="L110" s="58">
        <v>160000000</v>
      </c>
      <c r="M110" s="58">
        <v>310000000</v>
      </c>
      <c r="N110" s="37"/>
      <c r="O110" s="37"/>
      <c r="P110" s="37"/>
      <c r="Q110" s="37"/>
      <c r="R110" s="37"/>
      <c r="S110" s="37"/>
      <c r="T110" s="37"/>
      <c r="U110" s="37"/>
      <c r="V110" s="37"/>
    </row>
    <row r="111" spans="1:22" ht="14.5" x14ac:dyDescent="0.35">
      <c r="A111" s="37"/>
      <c r="B111" s="37"/>
      <c r="C111" s="37"/>
      <c r="D111" s="37"/>
      <c r="E111" s="37"/>
      <c r="F111" s="48">
        <v>11</v>
      </c>
      <c r="G111" s="48" t="s">
        <v>23</v>
      </c>
      <c r="H111" s="53">
        <v>6.5</v>
      </c>
      <c r="I111" s="48">
        <v>30</v>
      </c>
      <c r="J111" s="48" t="s">
        <v>116</v>
      </c>
      <c r="K111" s="48" t="s">
        <v>117</v>
      </c>
      <c r="L111" s="58">
        <v>375000000</v>
      </c>
      <c r="M111" s="58">
        <v>625000000</v>
      </c>
      <c r="N111" s="37"/>
      <c r="O111" s="37"/>
      <c r="P111" s="37"/>
      <c r="Q111" s="37"/>
      <c r="R111" s="37"/>
      <c r="S111" s="37"/>
      <c r="T111" s="37"/>
      <c r="U111" s="37"/>
      <c r="V111" s="37"/>
    </row>
    <row r="112" spans="1:22" ht="14.5" x14ac:dyDescent="0.35">
      <c r="A112" s="37"/>
      <c r="B112" s="37"/>
      <c r="C112" s="37"/>
      <c r="D112" s="37"/>
      <c r="E112" s="37"/>
      <c r="F112" s="48">
        <v>12</v>
      </c>
      <c r="G112" s="48" t="s">
        <v>23</v>
      </c>
      <c r="H112" s="53">
        <v>7</v>
      </c>
      <c r="I112" s="48">
        <v>30</v>
      </c>
      <c r="J112" s="48" t="s">
        <v>108</v>
      </c>
      <c r="K112" s="48" t="s">
        <v>109</v>
      </c>
      <c r="L112" s="58">
        <v>90000000</v>
      </c>
      <c r="M112" s="58">
        <v>260000000</v>
      </c>
      <c r="N112" s="37"/>
      <c r="O112" s="37"/>
      <c r="P112" s="37"/>
      <c r="Q112" s="37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C113" s="37"/>
      <c r="D113" s="37"/>
      <c r="E113" s="37"/>
      <c r="F113" s="48">
        <v>13</v>
      </c>
      <c r="G113" s="48" t="s">
        <v>23</v>
      </c>
      <c r="H113" s="53">
        <v>7.5</v>
      </c>
      <c r="I113" s="48">
        <v>30</v>
      </c>
      <c r="J113" s="48" t="s">
        <v>110</v>
      </c>
      <c r="K113" s="48" t="s">
        <v>111</v>
      </c>
      <c r="L113" s="58">
        <v>157077027</v>
      </c>
      <c r="M113" s="58">
        <v>188461711</v>
      </c>
      <c r="N113" s="37"/>
      <c r="O113" s="37"/>
      <c r="P113" s="37"/>
      <c r="Q113" s="37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C114" s="37"/>
      <c r="D114" s="37"/>
      <c r="E114" s="37"/>
      <c r="F114" s="48">
        <v>14</v>
      </c>
      <c r="G114" s="48" t="s">
        <v>23</v>
      </c>
      <c r="H114" s="53">
        <v>6</v>
      </c>
      <c r="I114" s="48">
        <v>30</v>
      </c>
      <c r="J114" s="48" t="s">
        <v>108</v>
      </c>
      <c r="K114" s="48" t="s">
        <v>123</v>
      </c>
      <c r="L114" s="58">
        <v>12000000</v>
      </c>
      <c r="M114" s="58" t="s">
        <v>120</v>
      </c>
      <c r="N114" s="37"/>
      <c r="O114" s="37"/>
      <c r="P114" s="37"/>
      <c r="Q114" s="37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C115" s="37"/>
      <c r="D115" s="37"/>
      <c r="E115" s="37"/>
      <c r="F115" s="48">
        <v>15</v>
      </c>
      <c r="G115" s="48" t="s">
        <v>23</v>
      </c>
      <c r="H115" s="53">
        <v>7</v>
      </c>
      <c r="I115" s="48">
        <v>30</v>
      </c>
      <c r="J115" s="48" t="s">
        <v>108</v>
      </c>
      <c r="K115" s="48" t="s">
        <v>109</v>
      </c>
      <c r="L115" s="58">
        <v>200000000</v>
      </c>
      <c r="M115" s="58">
        <v>360000000</v>
      </c>
      <c r="N115" s="37"/>
      <c r="O115" s="37"/>
      <c r="P115" s="37"/>
      <c r="Q115" s="37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C116" s="37"/>
      <c r="D116" s="37"/>
      <c r="E116" s="37"/>
      <c r="F116" s="48">
        <v>16</v>
      </c>
      <c r="G116" s="48" t="s">
        <v>23</v>
      </c>
      <c r="H116" s="53">
        <v>7</v>
      </c>
      <c r="I116" s="48">
        <v>30</v>
      </c>
      <c r="J116" s="48" t="s">
        <v>112</v>
      </c>
      <c r="K116" s="48" t="s">
        <v>113</v>
      </c>
      <c r="L116" s="58">
        <v>24579990</v>
      </c>
      <c r="M116" s="58">
        <v>285714</v>
      </c>
      <c r="N116" s="37"/>
      <c r="O116" s="37"/>
      <c r="P116" s="37"/>
      <c r="Q116" s="37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C117" s="37"/>
      <c r="D117" s="37"/>
      <c r="E117" s="37"/>
      <c r="F117" s="48">
        <v>17</v>
      </c>
      <c r="G117" s="48" t="s">
        <v>23</v>
      </c>
      <c r="H117" s="53">
        <v>5</v>
      </c>
      <c r="I117" s="48">
        <v>30</v>
      </c>
      <c r="J117" s="48" t="s">
        <v>114</v>
      </c>
      <c r="K117" s="48" t="s">
        <v>119</v>
      </c>
      <c r="L117" s="58">
        <v>84939831</v>
      </c>
      <c r="M117" s="58" t="s">
        <v>120</v>
      </c>
      <c r="N117" s="37"/>
      <c r="O117" s="37"/>
      <c r="P117" s="37"/>
      <c r="Q117" s="37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C118" s="37"/>
      <c r="D118" s="37"/>
      <c r="E118" s="37"/>
      <c r="F118" s="48">
        <v>18</v>
      </c>
      <c r="G118" s="48" t="s">
        <v>23</v>
      </c>
      <c r="H118" s="53">
        <v>6.5</v>
      </c>
      <c r="I118" s="48">
        <v>30</v>
      </c>
      <c r="J118" s="48" t="s">
        <v>138</v>
      </c>
      <c r="K118" s="48" t="s">
        <v>111</v>
      </c>
      <c r="L118" s="58">
        <v>233333334</v>
      </c>
      <c r="M118" s="58">
        <v>175000000</v>
      </c>
      <c r="N118" s="37"/>
      <c r="O118" s="37"/>
      <c r="P118" s="37"/>
      <c r="Q118" s="37"/>
      <c r="R118" s="37"/>
      <c r="S118" s="37"/>
      <c r="T118" s="37"/>
      <c r="U118" s="37"/>
      <c r="V118" s="37"/>
    </row>
    <row r="119" spans="1:22" ht="14.5" x14ac:dyDescent="0.35">
      <c r="A119" s="37"/>
      <c r="B119" s="37"/>
      <c r="C119" s="37"/>
      <c r="D119" s="37"/>
      <c r="E119" s="37"/>
      <c r="F119" s="48">
        <v>19</v>
      </c>
      <c r="G119" s="48" t="s">
        <v>23</v>
      </c>
      <c r="H119" s="53">
        <v>6.5</v>
      </c>
      <c r="I119" s="48">
        <v>30</v>
      </c>
      <c r="J119" s="48" t="s">
        <v>108</v>
      </c>
      <c r="K119" s="48" t="s">
        <v>109</v>
      </c>
      <c r="L119" s="58">
        <v>702000000</v>
      </c>
      <c r="M119" s="58">
        <v>754000000</v>
      </c>
      <c r="N119" s="37"/>
      <c r="O119" s="37"/>
      <c r="P119" s="37"/>
      <c r="Q119" s="37"/>
      <c r="R119" s="37"/>
      <c r="S119" s="37"/>
      <c r="T119" s="37"/>
      <c r="U119" s="37"/>
      <c r="V119" s="37"/>
    </row>
    <row r="120" spans="1:22" ht="14.5" x14ac:dyDescent="0.35">
      <c r="A120" s="37"/>
      <c r="B120" s="37"/>
      <c r="C120" s="37"/>
      <c r="D120" s="37"/>
      <c r="E120" s="37"/>
      <c r="F120" s="48">
        <v>20</v>
      </c>
      <c r="G120" s="48" t="s">
        <v>23</v>
      </c>
      <c r="H120" s="53">
        <v>7</v>
      </c>
      <c r="I120" s="48">
        <v>30</v>
      </c>
      <c r="J120" s="48" t="s">
        <v>108</v>
      </c>
      <c r="K120" s="48" t="s">
        <v>109</v>
      </c>
      <c r="L120" s="58">
        <v>75000000</v>
      </c>
      <c r="M120" s="58">
        <v>165000000</v>
      </c>
      <c r="N120" s="37"/>
      <c r="O120" s="37"/>
      <c r="P120" s="37"/>
      <c r="Q120" s="37"/>
      <c r="R120" s="37"/>
      <c r="S120" s="37"/>
      <c r="T120" s="37"/>
      <c r="U120" s="37"/>
      <c r="V120" s="37"/>
    </row>
    <row r="121" spans="1:22" ht="14.5" x14ac:dyDescent="0.35">
      <c r="A121" s="37"/>
      <c r="B121" s="37"/>
      <c r="C121" s="37"/>
      <c r="D121" s="37"/>
      <c r="E121" s="37"/>
      <c r="F121" s="48">
        <v>21</v>
      </c>
      <c r="G121" s="48" t="s">
        <v>23</v>
      </c>
      <c r="H121" s="53">
        <v>6</v>
      </c>
      <c r="I121" s="48">
        <v>30</v>
      </c>
      <c r="J121" s="48" t="s">
        <v>116</v>
      </c>
      <c r="K121" s="48" t="s">
        <v>117</v>
      </c>
      <c r="L121" s="58">
        <v>100000000</v>
      </c>
      <c r="M121" s="58">
        <v>100000000</v>
      </c>
      <c r="N121" s="37"/>
      <c r="O121" s="37"/>
      <c r="P121" s="37"/>
      <c r="Q121" s="37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C122" s="37"/>
      <c r="D122" s="37"/>
      <c r="E122" s="37"/>
      <c r="F122" s="48">
        <v>22</v>
      </c>
      <c r="G122" s="48" t="s">
        <v>23</v>
      </c>
      <c r="H122" s="53">
        <v>7.5</v>
      </c>
      <c r="I122" s="48">
        <v>30</v>
      </c>
      <c r="J122" s="48" t="s">
        <v>108</v>
      </c>
      <c r="K122" s="48" t="s">
        <v>109</v>
      </c>
      <c r="L122" s="58">
        <v>50000000</v>
      </c>
      <c r="M122" s="58">
        <v>50000000</v>
      </c>
      <c r="N122" s="37"/>
      <c r="O122" s="37"/>
      <c r="P122" s="37"/>
      <c r="Q122" s="37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C123" s="37"/>
      <c r="D123" s="37"/>
      <c r="E123" s="37"/>
      <c r="F123" s="48">
        <v>23</v>
      </c>
      <c r="G123" s="48" t="s">
        <v>23</v>
      </c>
      <c r="H123" s="53">
        <v>6</v>
      </c>
      <c r="I123" s="48">
        <v>30</v>
      </c>
      <c r="J123" s="48" t="s">
        <v>110</v>
      </c>
      <c r="K123" s="48" t="s">
        <v>111</v>
      </c>
      <c r="L123" s="58">
        <v>146316951</v>
      </c>
      <c r="M123" s="58">
        <v>146316951</v>
      </c>
      <c r="N123" s="37"/>
      <c r="O123" s="37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C124" s="37"/>
      <c r="D124" s="37"/>
      <c r="E124" s="37"/>
      <c r="F124" s="48">
        <v>24</v>
      </c>
      <c r="G124" s="48" t="s">
        <v>23</v>
      </c>
      <c r="H124" s="53">
        <v>5.5</v>
      </c>
      <c r="I124" s="48">
        <v>30</v>
      </c>
      <c r="J124" s="48" t="s">
        <v>114</v>
      </c>
      <c r="K124" s="48" t="s">
        <v>119</v>
      </c>
      <c r="L124" s="58">
        <v>140756519</v>
      </c>
      <c r="M124" s="58" t="s">
        <v>120</v>
      </c>
      <c r="N124" s="37"/>
      <c r="O124" s="37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37"/>
      <c r="C125" s="37"/>
      <c r="D125" s="37"/>
      <c r="E125" s="37"/>
      <c r="F125" s="48">
        <v>25</v>
      </c>
      <c r="G125" s="48" t="s">
        <v>23</v>
      </c>
      <c r="H125" s="53">
        <v>7.5</v>
      </c>
      <c r="I125" s="48">
        <v>30</v>
      </c>
      <c r="J125" s="48" t="s">
        <v>108</v>
      </c>
      <c r="K125" s="48" t="s">
        <v>109</v>
      </c>
      <c r="L125" s="58">
        <v>40000000</v>
      </c>
      <c r="M125" s="58">
        <v>40000000</v>
      </c>
      <c r="N125" s="37"/>
      <c r="O125" s="37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/>
      <c r="C126" s="37"/>
      <c r="D126" s="37"/>
      <c r="E126" s="37"/>
      <c r="F126" s="48">
        <v>26</v>
      </c>
      <c r="G126" s="48" t="s">
        <v>23</v>
      </c>
      <c r="H126" s="53">
        <v>5.5</v>
      </c>
      <c r="I126" s="48">
        <v>30</v>
      </c>
      <c r="J126" s="48" t="s">
        <v>116</v>
      </c>
      <c r="K126" s="48" t="s">
        <v>117</v>
      </c>
      <c r="L126" s="58">
        <v>200000000</v>
      </c>
      <c r="M126" s="58">
        <v>300000000</v>
      </c>
      <c r="N126" s="37"/>
      <c r="O126" s="37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37"/>
      <c r="F127" s="48">
        <v>27</v>
      </c>
      <c r="G127" s="48" t="s">
        <v>23</v>
      </c>
      <c r="H127" s="53">
        <v>8</v>
      </c>
      <c r="I127" s="48">
        <v>30</v>
      </c>
      <c r="J127" s="48" t="s">
        <v>108</v>
      </c>
      <c r="K127" s="48" t="s">
        <v>109</v>
      </c>
      <c r="L127" s="58">
        <v>21605608</v>
      </c>
      <c r="M127" s="58">
        <v>21605608</v>
      </c>
      <c r="N127" s="37"/>
      <c r="O127" s="37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46" t="s">
        <v>157</v>
      </c>
      <c r="C128" s="46" t="s">
        <v>33</v>
      </c>
      <c r="D128" s="46" t="s">
        <v>33</v>
      </c>
      <c r="E128" s="46" t="s">
        <v>33</v>
      </c>
      <c r="F128" s="50" t="s">
        <v>33</v>
      </c>
      <c r="G128" s="51" t="s">
        <v>33</v>
      </c>
      <c r="H128" s="55" t="s">
        <v>33</v>
      </c>
      <c r="I128" s="51" t="s">
        <v>33</v>
      </c>
      <c r="J128" s="51" t="s">
        <v>33</v>
      </c>
      <c r="K128" s="51" t="s">
        <v>33</v>
      </c>
      <c r="L128" s="60">
        <v>5176911280</v>
      </c>
      <c r="M128" s="60">
        <v>5494645643</v>
      </c>
      <c r="N128" s="37"/>
      <c r="O128" s="37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37" t="s">
        <v>158</v>
      </c>
      <c r="C129" s="37" t="s">
        <v>47</v>
      </c>
      <c r="D129" s="37" t="s">
        <v>22</v>
      </c>
      <c r="E129" s="37" t="s">
        <v>6</v>
      </c>
      <c r="F129" s="48">
        <v>1</v>
      </c>
      <c r="G129" s="48" t="s">
        <v>23</v>
      </c>
      <c r="H129" s="53">
        <v>5.5</v>
      </c>
      <c r="I129" s="48">
        <v>30</v>
      </c>
      <c r="J129" s="48" t="s">
        <v>114</v>
      </c>
      <c r="K129" s="48" t="s">
        <v>119</v>
      </c>
      <c r="L129" s="58">
        <v>59573982</v>
      </c>
      <c r="M129" s="58" t="s">
        <v>120</v>
      </c>
      <c r="N129" s="37"/>
      <c r="O129" s="37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37"/>
      <c r="C130" s="37"/>
      <c r="D130" s="37"/>
      <c r="E130" s="37"/>
      <c r="F130" s="48">
        <v>2</v>
      </c>
      <c r="G130" s="48" t="s">
        <v>132</v>
      </c>
      <c r="H130" s="53">
        <v>5</v>
      </c>
      <c r="I130" s="48">
        <v>30</v>
      </c>
      <c r="J130" s="48" t="s">
        <v>114</v>
      </c>
      <c r="K130" s="48" t="s">
        <v>119</v>
      </c>
      <c r="L130" s="58">
        <v>18000438</v>
      </c>
      <c r="M130" s="58" t="s">
        <v>120</v>
      </c>
      <c r="N130" s="37"/>
      <c r="O130" s="37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37"/>
      <c r="C131" s="37"/>
      <c r="D131" s="37"/>
      <c r="E131" s="37"/>
      <c r="F131" s="48">
        <v>3</v>
      </c>
      <c r="G131" s="48" t="s">
        <v>132</v>
      </c>
      <c r="H131" s="53">
        <v>6</v>
      </c>
      <c r="I131" s="48">
        <v>30</v>
      </c>
      <c r="J131" s="48" t="s">
        <v>114</v>
      </c>
      <c r="K131" s="48" t="s">
        <v>115</v>
      </c>
      <c r="L131" s="58">
        <v>56959000</v>
      </c>
      <c r="M131" s="58">
        <v>4746583</v>
      </c>
      <c r="N131" s="37"/>
      <c r="O131" s="37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37"/>
      <c r="C132" s="37"/>
      <c r="D132" s="37"/>
      <c r="E132" s="37"/>
      <c r="F132" s="48">
        <v>4</v>
      </c>
      <c r="G132" s="48" t="s">
        <v>23</v>
      </c>
      <c r="H132" s="53">
        <v>6</v>
      </c>
      <c r="I132" s="48">
        <v>30</v>
      </c>
      <c r="J132" s="48" t="s">
        <v>110</v>
      </c>
      <c r="K132" s="48" t="s">
        <v>111</v>
      </c>
      <c r="L132" s="58">
        <v>180233133</v>
      </c>
      <c r="M132" s="58">
        <v>60077711</v>
      </c>
      <c r="N132" s="37"/>
      <c r="O132" s="37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37"/>
      <c r="C133" s="37"/>
      <c r="D133" s="37"/>
      <c r="E133" s="37"/>
      <c r="F133" s="48">
        <v>5</v>
      </c>
      <c r="G133" s="48" t="s">
        <v>132</v>
      </c>
      <c r="H133" s="53">
        <v>6</v>
      </c>
      <c r="I133" s="48">
        <v>30</v>
      </c>
      <c r="J133" s="48" t="s">
        <v>114</v>
      </c>
      <c r="K133" s="48" t="s">
        <v>119</v>
      </c>
      <c r="L133" s="58">
        <v>14195271</v>
      </c>
      <c r="M133" s="58" t="s">
        <v>120</v>
      </c>
      <c r="N133" s="37"/>
      <c r="O133" s="37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37"/>
      <c r="C134" s="37"/>
      <c r="D134" s="37"/>
      <c r="E134" s="37"/>
      <c r="F134" s="48">
        <v>6</v>
      </c>
      <c r="G134" s="48" t="s">
        <v>23</v>
      </c>
      <c r="H134" s="53">
        <v>6</v>
      </c>
      <c r="I134" s="48">
        <v>30</v>
      </c>
      <c r="J134" s="48" t="s">
        <v>110</v>
      </c>
      <c r="K134" s="48" t="s">
        <v>111</v>
      </c>
      <c r="L134" s="58">
        <v>173535205</v>
      </c>
      <c r="M134" s="58">
        <v>57845068</v>
      </c>
      <c r="N134" s="37"/>
      <c r="O134" s="37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37"/>
      <c r="C135" s="37"/>
      <c r="D135" s="37"/>
      <c r="E135" s="37"/>
      <c r="F135" s="48">
        <v>7</v>
      </c>
      <c r="G135" s="48" t="s">
        <v>50</v>
      </c>
      <c r="H135" s="53" t="s">
        <v>43</v>
      </c>
      <c r="I135" s="48" t="s">
        <v>43</v>
      </c>
      <c r="J135" s="48" t="s">
        <v>118</v>
      </c>
      <c r="K135" s="48" t="s">
        <v>109</v>
      </c>
      <c r="L135" s="58">
        <v>26962927</v>
      </c>
      <c r="M135" s="58">
        <v>26962927</v>
      </c>
      <c r="N135" s="37"/>
      <c r="O135" s="37"/>
      <c r="P135" s="37"/>
      <c r="Q135" s="37"/>
      <c r="R135" s="37"/>
      <c r="S135" s="37"/>
      <c r="T135" s="37"/>
      <c r="U135" s="37"/>
      <c r="V135" s="37"/>
    </row>
    <row r="136" spans="1:22" ht="14.5" x14ac:dyDescent="0.35">
      <c r="A136" s="37"/>
      <c r="B136" s="37"/>
      <c r="C136" s="37"/>
      <c r="D136" s="37"/>
      <c r="E136" s="37"/>
      <c r="F136" s="48">
        <v>8</v>
      </c>
      <c r="G136" s="48" t="s">
        <v>50</v>
      </c>
      <c r="H136" s="53" t="s">
        <v>43</v>
      </c>
      <c r="I136" s="48" t="s">
        <v>43</v>
      </c>
      <c r="J136" s="48" t="s">
        <v>118</v>
      </c>
      <c r="K136" s="48" t="s">
        <v>109</v>
      </c>
      <c r="L136" s="58">
        <v>12935418</v>
      </c>
      <c r="M136" s="58">
        <v>12935418</v>
      </c>
      <c r="N136" s="37"/>
      <c r="O136" s="37"/>
      <c r="P136" s="37"/>
      <c r="Q136" s="37"/>
      <c r="R136" s="37"/>
      <c r="S136" s="37"/>
      <c r="T136" s="37"/>
      <c r="U136" s="37"/>
      <c r="V136" s="37"/>
    </row>
    <row r="137" spans="1:22" ht="14.5" x14ac:dyDescent="0.35">
      <c r="A137" s="37"/>
      <c r="B137" s="37"/>
      <c r="C137" s="37"/>
      <c r="D137" s="37"/>
      <c r="E137" s="37"/>
      <c r="F137" s="48">
        <v>9</v>
      </c>
      <c r="G137" s="48" t="s">
        <v>159</v>
      </c>
      <c r="H137" s="53" t="s">
        <v>43</v>
      </c>
      <c r="I137" s="48" t="s">
        <v>43</v>
      </c>
      <c r="J137" s="48" t="s">
        <v>160</v>
      </c>
      <c r="K137" s="48" t="s">
        <v>161</v>
      </c>
      <c r="L137" s="58">
        <v>23994616</v>
      </c>
      <c r="M137" s="58">
        <v>23993616</v>
      </c>
      <c r="N137" s="37"/>
      <c r="O137" s="37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37"/>
      <c r="C138" s="37"/>
      <c r="D138" s="37"/>
      <c r="E138" s="37"/>
      <c r="F138" s="48">
        <v>10</v>
      </c>
      <c r="G138" s="48" t="s">
        <v>50</v>
      </c>
      <c r="H138" s="53" t="s">
        <v>43</v>
      </c>
      <c r="I138" s="48" t="s">
        <v>43</v>
      </c>
      <c r="J138" s="48" t="s">
        <v>118</v>
      </c>
      <c r="K138" s="48" t="s">
        <v>109</v>
      </c>
      <c r="L138" s="58">
        <v>12475179</v>
      </c>
      <c r="M138" s="58">
        <v>12475179</v>
      </c>
      <c r="N138" s="37"/>
      <c r="O138" s="37"/>
      <c r="P138" s="37"/>
      <c r="Q138" s="37"/>
      <c r="R138" s="37"/>
      <c r="S138" s="37"/>
      <c r="T138" s="37"/>
      <c r="U138" s="37"/>
      <c r="V138" s="37"/>
    </row>
    <row r="139" spans="1:22" ht="14.5" x14ac:dyDescent="0.35">
      <c r="A139" s="37"/>
      <c r="B139" s="37"/>
      <c r="C139" s="37"/>
      <c r="D139" s="37"/>
      <c r="E139" s="37"/>
      <c r="F139" s="48">
        <v>11</v>
      </c>
      <c r="G139" s="48" t="s">
        <v>132</v>
      </c>
      <c r="H139" s="53">
        <v>6</v>
      </c>
      <c r="I139" s="48">
        <v>30</v>
      </c>
      <c r="J139" s="48" t="s">
        <v>112</v>
      </c>
      <c r="K139" s="48" t="s">
        <v>113</v>
      </c>
      <c r="L139" s="58">
        <v>52136677</v>
      </c>
      <c r="M139" s="58">
        <v>2172361</v>
      </c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14.5" x14ac:dyDescent="0.35">
      <c r="A140" s="37"/>
      <c r="B140" s="37"/>
      <c r="C140" s="37"/>
      <c r="D140" s="37"/>
      <c r="E140" s="37"/>
      <c r="F140" s="48">
        <v>12</v>
      </c>
      <c r="G140" s="48" t="s">
        <v>23</v>
      </c>
      <c r="H140" s="53">
        <v>6.5</v>
      </c>
      <c r="I140" s="48">
        <v>30</v>
      </c>
      <c r="J140" s="48" t="s">
        <v>108</v>
      </c>
      <c r="K140" s="48" t="s">
        <v>109</v>
      </c>
      <c r="L140" s="58">
        <v>54000000</v>
      </c>
      <c r="M140" s="58">
        <v>54000000</v>
      </c>
      <c r="N140" s="37"/>
      <c r="O140" s="37"/>
      <c r="P140" s="37"/>
      <c r="Q140" s="37"/>
      <c r="R140" s="37"/>
      <c r="S140" s="37"/>
      <c r="T140" s="37"/>
      <c r="U140" s="37"/>
      <c r="V140" s="37"/>
    </row>
    <row r="141" spans="1:22" ht="14.5" x14ac:dyDescent="0.35">
      <c r="A141" s="37"/>
      <c r="B141" s="37"/>
      <c r="C141" s="37"/>
      <c r="D141" s="37"/>
      <c r="E141" s="37"/>
      <c r="F141" s="48">
        <v>13</v>
      </c>
      <c r="G141" s="48" t="s">
        <v>23</v>
      </c>
      <c r="H141" s="53">
        <v>6.5</v>
      </c>
      <c r="I141" s="48">
        <v>30</v>
      </c>
      <c r="J141" s="48" t="s">
        <v>147</v>
      </c>
      <c r="K141" s="48" t="s">
        <v>119</v>
      </c>
      <c r="L141" s="58">
        <v>7761429</v>
      </c>
      <c r="M141" s="58" t="s">
        <v>120</v>
      </c>
      <c r="N141" s="37"/>
      <c r="O141" s="37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/>
      <c r="C142" s="37"/>
      <c r="D142" s="37"/>
      <c r="E142" s="37"/>
      <c r="F142" s="48">
        <v>14</v>
      </c>
      <c r="G142" s="48" t="s">
        <v>50</v>
      </c>
      <c r="H142" s="53" t="s">
        <v>43</v>
      </c>
      <c r="I142" s="48" t="s">
        <v>43</v>
      </c>
      <c r="J142" s="48" t="s">
        <v>130</v>
      </c>
      <c r="K142" s="48" t="s">
        <v>144</v>
      </c>
      <c r="L142" s="58" t="s">
        <v>131</v>
      </c>
      <c r="M142" s="58">
        <v>73728783</v>
      </c>
      <c r="N142" s="37"/>
      <c r="O142" s="37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37"/>
      <c r="C143" s="37"/>
      <c r="D143" s="37"/>
      <c r="E143" s="37"/>
      <c r="F143" s="48">
        <v>15</v>
      </c>
      <c r="G143" s="48" t="s">
        <v>50</v>
      </c>
      <c r="H143" s="53" t="s">
        <v>43</v>
      </c>
      <c r="I143" s="48" t="s">
        <v>43</v>
      </c>
      <c r="J143" s="48" t="s">
        <v>130</v>
      </c>
      <c r="K143" s="48" t="s">
        <v>144</v>
      </c>
      <c r="L143" s="58" t="s">
        <v>131</v>
      </c>
      <c r="M143" s="58">
        <v>136451552</v>
      </c>
      <c r="N143" s="37"/>
      <c r="O143" s="37"/>
      <c r="P143" s="37"/>
      <c r="Q143" s="37"/>
      <c r="R143" s="37"/>
      <c r="S143" s="37"/>
      <c r="T143" s="37"/>
      <c r="U143" s="37"/>
      <c r="V143" s="37"/>
    </row>
    <row r="144" spans="1:22" ht="14.5" x14ac:dyDescent="0.35">
      <c r="A144" s="37"/>
      <c r="B144" s="37"/>
      <c r="C144" s="37"/>
      <c r="D144" s="37"/>
      <c r="E144" s="37"/>
      <c r="F144" s="48">
        <v>16</v>
      </c>
      <c r="G144" s="48" t="s">
        <v>23</v>
      </c>
      <c r="H144" s="53">
        <v>6.5</v>
      </c>
      <c r="I144" s="48">
        <v>30</v>
      </c>
      <c r="J144" s="48" t="s">
        <v>108</v>
      </c>
      <c r="K144" s="48" t="s">
        <v>109</v>
      </c>
      <c r="L144" s="58">
        <v>20000000</v>
      </c>
      <c r="M144" s="58">
        <v>20000000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4.5" x14ac:dyDescent="0.35">
      <c r="A145" s="37"/>
      <c r="B145" s="46" t="s">
        <v>162</v>
      </c>
      <c r="C145" s="46" t="s">
        <v>33</v>
      </c>
      <c r="D145" s="46" t="s">
        <v>33</v>
      </c>
      <c r="E145" s="46" t="s">
        <v>33</v>
      </c>
      <c r="F145" s="50" t="s">
        <v>33</v>
      </c>
      <c r="G145" s="51" t="s">
        <v>33</v>
      </c>
      <c r="H145" s="55" t="s">
        <v>33</v>
      </c>
      <c r="I145" s="51" t="s">
        <v>33</v>
      </c>
      <c r="J145" s="51" t="s">
        <v>33</v>
      </c>
      <c r="K145" s="51" t="s">
        <v>33</v>
      </c>
      <c r="L145" s="60">
        <v>712763275</v>
      </c>
      <c r="M145" s="60">
        <v>485389198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4.5" x14ac:dyDescent="0.35">
      <c r="A146" s="37"/>
      <c r="B146" s="37" t="s">
        <v>163</v>
      </c>
      <c r="C146" s="37" t="s">
        <v>91</v>
      </c>
      <c r="D146" s="37" t="s">
        <v>22</v>
      </c>
      <c r="E146" s="37" t="s">
        <v>6</v>
      </c>
      <c r="F146" s="48">
        <v>1</v>
      </c>
      <c r="G146" s="48" t="s">
        <v>23</v>
      </c>
      <c r="H146" s="53">
        <v>7</v>
      </c>
      <c r="I146" s="48">
        <v>30</v>
      </c>
      <c r="J146" s="48" t="s">
        <v>108</v>
      </c>
      <c r="K146" s="48" t="s">
        <v>109</v>
      </c>
      <c r="L146" s="58">
        <v>30000000</v>
      </c>
      <c r="M146" s="58">
        <v>30000000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4.5" x14ac:dyDescent="0.35">
      <c r="A147" s="37"/>
      <c r="B147" s="37"/>
      <c r="C147" s="37"/>
      <c r="D147" s="37"/>
      <c r="E147" s="37"/>
      <c r="F147" s="48">
        <v>2</v>
      </c>
      <c r="G147" s="48" t="s">
        <v>23</v>
      </c>
      <c r="H147" s="53">
        <v>6.5</v>
      </c>
      <c r="I147" s="48">
        <v>30</v>
      </c>
      <c r="J147" s="48" t="s">
        <v>108</v>
      </c>
      <c r="K147" s="48" t="s">
        <v>109</v>
      </c>
      <c r="L147" s="58">
        <v>130000000</v>
      </c>
      <c r="M147" s="58">
        <v>130000000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37"/>
      <c r="C148" s="37"/>
      <c r="D148" s="37"/>
      <c r="E148" s="37"/>
      <c r="F148" s="48">
        <v>3</v>
      </c>
      <c r="G148" s="48" t="s">
        <v>164</v>
      </c>
      <c r="H148" s="53" t="s">
        <v>43</v>
      </c>
      <c r="I148" s="48" t="s">
        <v>43</v>
      </c>
      <c r="J148" s="48" t="s">
        <v>130</v>
      </c>
      <c r="K148" s="48" t="s">
        <v>113</v>
      </c>
      <c r="L148" s="58" t="s">
        <v>131</v>
      </c>
      <c r="M148" s="58">
        <v>28475586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4.5" x14ac:dyDescent="0.35">
      <c r="A149" s="37"/>
      <c r="B149" s="37"/>
      <c r="C149" s="37"/>
      <c r="D149" s="37"/>
      <c r="E149" s="37"/>
      <c r="F149" s="48">
        <v>4</v>
      </c>
      <c r="G149" s="48" t="s">
        <v>164</v>
      </c>
      <c r="H149" s="53" t="s">
        <v>43</v>
      </c>
      <c r="I149" s="48" t="s">
        <v>43</v>
      </c>
      <c r="J149" s="48" t="s">
        <v>130</v>
      </c>
      <c r="K149" s="48" t="s">
        <v>113</v>
      </c>
      <c r="L149" s="58" t="s">
        <v>131</v>
      </c>
      <c r="M149" s="58">
        <v>29787122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4.5" x14ac:dyDescent="0.35">
      <c r="A150" s="37"/>
      <c r="B150" s="46" t="s">
        <v>165</v>
      </c>
      <c r="C150" s="46" t="s">
        <v>33</v>
      </c>
      <c r="D150" s="46" t="s">
        <v>33</v>
      </c>
      <c r="E150" s="46" t="s">
        <v>33</v>
      </c>
      <c r="F150" s="50" t="s">
        <v>33</v>
      </c>
      <c r="G150" s="51" t="s">
        <v>33</v>
      </c>
      <c r="H150" s="55" t="s">
        <v>33</v>
      </c>
      <c r="I150" s="51" t="s">
        <v>33</v>
      </c>
      <c r="J150" s="51" t="s">
        <v>33</v>
      </c>
      <c r="K150" s="51" t="s">
        <v>33</v>
      </c>
      <c r="L150" s="60">
        <v>160000000</v>
      </c>
      <c r="M150" s="60">
        <v>218262708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4.5" x14ac:dyDescent="0.35">
      <c r="A151" s="37"/>
      <c r="B151" s="37" t="s">
        <v>166</v>
      </c>
      <c r="C151" s="37" t="s">
        <v>21</v>
      </c>
      <c r="D151" s="37" t="s">
        <v>22</v>
      </c>
      <c r="E151" s="37" t="s">
        <v>7</v>
      </c>
      <c r="F151" s="48">
        <v>1</v>
      </c>
      <c r="G151" s="48" t="s">
        <v>70</v>
      </c>
      <c r="H151" s="53">
        <v>3.754</v>
      </c>
      <c r="I151" s="48">
        <v>40</v>
      </c>
      <c r="J151" s="48" t="s">
        <v>112</v>
      </c>
      <c r="K151" s="48" t="s">
        <v>152</v>
      </c>
      <c r="L151" s="58">
        <v>102843906</v>
      </c>
      <c r="M151" s="58">
        <v>102843906</v>
      </c>
      <c r="N151" s="37"/>
      <c r="O151" s="37"/>
      <c r="P151" s="37"/>
      <c r="Q151" s="37"/>
      <c r="R151" s="37"/>
      <c r="S151" s="37"/>
      <c r="T151" s="37"/>
      <c r="U151" s="37"/>
      <c r="V151" s="37"/>
    </row>
    <row r="152" spans="1:22" ht="14.5" x14ac:dyDescent="0.35">
      <c r="A152" s="37"/>
      <c r="B152" s="37"/>
      <c r="C152" s="37"/>
      <c r="D152" s="37"/>
      <c r="E152" s="37"/>
      <c r="F152" s="48">
        <v>2</v>
      </c>
      <c r="G152" s="48" t="s">
        <v>70</v>
      </c>
      <c r="H152" s="53">
        <v>4.7530000000000001</v>
      </c>
      <c r="I152" s="48">
        <v>40</v>
      </c>
      <c r="J152" s="48" t="s">
        <v>108</v>
      </c>
      <c r="K152" s="48" t="s">
        <v>152</v>
      </c>
      <c r="L152" s="58">
        <v>15000000</v>
      </c>
      <c r="M152" s="58">
        <v>15000000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4.5" x14ac:dyDescent="0.35">
      <c r="A153" s="37"/>
      <c r="B153" s="37"/>
      <c r="C153" s="37"/>
      <c r="D153" s="37"/>
      <c r="E153" s="37"/>
      <c r="F153" s="48">
        <v>3</v>
      </c>
      <c r="G153" s="48" t="s">
        <v>70</v>
      </c>
      <c r="H153" s="53">
        <v>4.7510000000000003</v>
      </c>
      <c r="I153" s="48">
        <v>40</v>
      </c>
      <c r="J153" s="48" t="s">
        <v>112</v>
      </c>
      <c r="K153" s="48" t="s">
        <v>121</v>
      </c>
      <c r="L153" s="58">
        <v>40750780</v>
      </c>
      <c r="M153" s="58">
        <v>40750780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4.5" x14ac:dyDescent="0.35">
      <c r="A154" s="37"/>
      <c r="B154" s="37"/>
      <c r="C154" s="37"/>
      <c r="D154" s="37"/>
      <c r="E154" s="37"/>
      <c r="F154" s="48">
        <v>4</v>
      </c>
      <c r="G154" s="48" t="s">
        <v>70</v>
      </c>
      <c r="H154" s="53">
        <v>5.0010000000000003</v>
      </c>
      <c r="I154" s="48">
        <v>40</v>
      </c>
      <c r="J154" s="48" t="s">
        <v>112</v>
      </c>
      <c r="K154" s="48" t="s">
        <v>121</v>
      </c>
      <c r="L154" s="58">
        <v>167811452</v>
      </c>
      <c r="M154" s="58">
        <v>167811452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4.5" x14ac:dyDescent="0.35">
      <c r="A155" s="37"/>
      <c r="B155" s="46" t="s">
        <v>167</v>
      </c>
      <c r="C155" s="46" t="s">
        <v>33</v>
      </c>
      <c r="D155" s="46" t="s">
        <v>33</v>
      </c>
      <c r="E155" s="46" t="s">
        <v>33</v>
      </c>
      <c r="F155" s="50" t="s">
        <v>33</v>
      </c>
      <c r="G155" s="51" t="s">
        <v>33</v>
      </c>
      <c r="H155" s="55" t="s">
        <v>33</v>
      </c>
      <c r="I155" s="51" t="s">
        <v>33</v>
      </c>
      <c r="J155" s="51" t="s">
        <v>33</v>
      </c>
      <c r="K155" s="51" t="s">
        <v>33</v>
      </c>
      <c r="L155" s="60">
        <v>326406138</v>
      </c>
      <c r="M155" s="60">
        <v>326406138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4.5" x14ac:dyDescent="0.35">
      <c r="A156" s="37"/>
      <c r="B156" s="37" t="s">
        <v>168</v>
      </c>
      <c r="C156" s="37" t="s">
        <v>169</v>
      </c>
      <c r="D156" s="37" t="s">
        <v>22</v>
      </c>
      <c r="E156" s="37" t="s">
        <v>7</v>
      </c>
      <c r="F156" s="48">
        <v>1</v>
      </c>
      <c r="G156" s="48" t="s">
        <v>70</v>
      </c>
      <c r="H156" s="53">
        <v>4.673</v>
      </c>
      <c r="I156" s="48">
        <v>40</v>
      </c>
      <c r="J156" s="48" t="s">
        <v>108</v>
      </c>
      <c r="K156" s="48" t="s">
        <v>152</v>
      </c>
      <c r="L156" s="58">
        <v>44000000</v>
      </c>
      <c r="M156" s="58">
        <v>44000000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4.5" x14ac:dyDescent="0.35">
      <c r="A157" s="37"/>
      <c r="B157" s="37"/>
      <c r="C157" s="37"/>
      <c r="D157" s="37"/>
      <c r="E157" s="37"/>
      <c r="F157" s="48">
        <v>2</v>
      </c>
      <c r="G157" s="48" t="s">
        <v>70</v>
      </c>
      <c r="H157" s="53">
        <v>5.984</v>
      </c>
      <c r="I157" s="48">
        <v>40</v>
      </c>
      <c r="J157" s="48" t="s">
        <v>110</v>
      </c>
      <c r="K157" s="48" t="s">
        <v>121</v>
      </c>
      <c r="L157" s="58">
        <v>105932033</v>
      </c>
      <c r="M157" s="58">
        <v>176663033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4.5" x14ac:dyDescent="0.35">
      <c r="A158" s="37"/>
      <c r="B158" s="46" t="s">
        <v>170</v>
      </c>
      <c r="C158" s="46" t="s">
        <v>33</v>
      </c>
      <c r="D158" s="46" t="s">
        <v>33</v>
      </c>
      <c r="E158" s="46" t="s">
        <v>33</v>
      </c>
      <c r="F158" s="50" t="s">
        <v>33</v>
      </c>
      <c r="G158" s="51" t="s">
        <v>33</v>
      </c>
      <c r="H158" s="55" t="s">
        <v>33</v>
      </c>
      <c r="I158" s="51" t="s">
        <v>33</v>
      </c>
      <c r="J158" s="51" t="s">
        <v>33</v>
      </c>
      <c r="K158" s="51" t="s">
        <v>33</v>
      </c>
      <c r="L158" s="60">
        <v>149932033</v>
      </c>
      <c r="M158" s="60">
        <v>220663033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4.5" x14ac:dyDescent="0.35">
      <c r="A159" s="37"/>
      <c r="B159" s="37" t="s">
        <v>171</v>
      </c>
      <c r="C159" s="37" t="s">
        <v>87</v>
      </c>
      <c r="D159" s="37" t="s">
        <v>22</v>
      </c>
      <c r="E159" s="37" t="s">
        <v>6</v>
      </c>
      <c r="F159" s="48">
        <v>1</v>
      </c>
      <c r="G159" s="48" t="s">
        <v>23</v>
      </c>
      <c r="H159" s="53">
        <v>2.5</v>
      </c>
      <c r="I159" s="48">
        <v>30</v>
      </c>
      <c r="J159" s="48" t="s">
        <v>114</v>
      </c>
      <c r="K159" s="48" t="s">
        <v>119</v>
      </c>
      <c r="L159" s="58">
        <v>32474180</v>
      </c>
      <c r="M159" s="58" t="s">
        <v>120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4.5" x14ac:dyDescent="0.35">
      <c r="A160" s="37"/>
      <c r="B160" s="37"/>
      <c r="C160" s="37"/>
      <c r="D160" s="37"/>
      <c r="E160" s="37"/>
      <c r="F160" s="48">
        <v>2</v>
      </c>
      <c r="G160" s="48" t="s">
        <v>23</v>
      </c>
      <c r="H160" s="53">
        <v>6.5</v>
      </c>
      <c r="I160" s="48">
        <v>30</v>
      </c>
      <c r="J160" s="48" t="s">
        <v>172</v>
      </c>
      <c r="K160" s="48" t="s">
        <v>111</v>
      </c>
      <c r="L160" s="58">
        <v>37116000</v>
      </c>
      <c r="M160" s="58">
        <v>74232000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4.5" x14ac:dyDescent="0.35">
      <c r="A161" s="37"/>
      <c r="B161" s="37"/>
      <c r="C161" s="37"/>
      <c r="D161" s="37"/>
      <c r="E161" s="37"/>
      <c r="F161" s="48">
        <v>3</v>
      </c>
      <c r="G161" s="48" t="s">
        <v>23</v>
      </c>
      <c r="H161" s="53">
        <v>6.5</v>
      </c>
      <c r="I161" s="48">
        <v>30</v>
      </c>
      <c r="J161" s="48" t="s">
        <v>108</v>
      </c>
      <c r="K161" s="48" t="s">
        <v>109</v>
      </c>
      <c r="L161" s="58">
        <v>30000000</v>
      </c>
      <c r="M161" s="58">
        <v>30000000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4.5" x14ac:dyDescent="0.35">
      <c r="A162" s="37"/>
      <c r="B162" s="37"/>
      <c r="C162" s="37"/>
      <c r="D162" s="37"/>
      <c r="E162" s="37"/>
      <c r="F162" s="48">
        <v>4</v>
      </c>
      <c r="G162" s="48" t="s">
        <v>23</v>
      </c>
      <c r="H162" s="53">
        <v>7</v>
      </c>
      <c r="I162" s="48">
        <v>30</v>
      </c>
      <c r="J162" s="48" t="s">
        <v>116</v>
      </c>
      <c r="K162" s="48" t="s">
        <v>117</v>
      </c>
      <c r="L162" s="58">
        <v>75858075</v>
      </c>
      <c r="M162" s="58">
        <v>91029690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4.5" x14ac:dyDescent="0.35">
      <c r="A163" s="37"/>
      <c r="B163" s="46" t="s">
        <v>173</v>
      </c>
      <c r="C163" s="46" t="s">
        <v>33</v>
      </c>
      <c r="D163" s="46" t="s">
        <v>33</v>
      </c>
      <c r="E163" s="46" t="s">
        <v>33</v>
      </c>
      <c r="F163" s="50" t="s">
        <v>33</v>
      </c>
      <c r="G163" s="51" t="s">
        <v>33</v>
      </c>
      <c r="H163" s="55" t="s">
        <v>33</v>
      </c>
      <c r="I163" s="51" t="s">
        <v>33</v>
      </c>
      <c r="J163" s="51" t="s">
        <v>33</v>
      </c>
      <c r="K163" s="51" t="s">
        <v>33</v>
      </c>
      <c r="L163" s="60">
        <v>175448255</v>
      </c>
      <c r="M163" s="60">
        <v>195261690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4.5" x14ac:dyDescent="0.35">
      <c r="A164" s="37"/>
      <c r="B164" s="37" t="s">
        <v>174</v>
      </c>
      <c r="C164" s="37" t="s">
        <v>87</v>
      </c>
      <c r="D164" s="37" t="s">
        <v>22</v>
      </c>
      <c r="E164" s="37" t="s">
        <v>7</v>
      </c>
      <c r="F164" s="48">
        <v>1</v>
      </c>
      <c r="G164" s="48" t="s">
        <v>70</v>
      </c>
      <c r="H164" s="53">
        <v>5.2539999999999996</v>
      </c>
      <c r="I164" s="48">
        <v>40</v>
      </c>
      <c r="J164" s="48" t="s">
        <v>112</v>
      </c>
      <c r="K164" s="48" t="s">
        <v>121</v>
      </c>
      <c r="L164" s="58">
        <v>150349118</v>
      </c>
      <c r="M164" s="58">
        <v>150349118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4.5" x14ac:dyDescent="0.35">
      <c r="A165" s="37"/>
      <c r="B165" s="46" t="s">
        <v>175</v>
      </c>
      <c r="C165" s="46" t="s">
        <v>33</v>
      </c>
      <c r="D165" s="46" t="s">
        <v>33</v>
      </c>
      <c r="E165" s="46" t="s">
        <v>33</v>
      </c>
      <c r="F165" s="50" t="s">
        <v>33</v>
      </c>
      <c r="G165" s="51" t="s">
        <v>33</v>
      </c>
      <c r="H165" s="55" t="s">
        <v>33</v>
      </c>
      <c r="I165" s="51" t="s">
        <v>33</v>
      </c>
      <c r="J165" s="51" t="s">
        <v>33</v>
      </c>
      <c r="K165" s="51" t="s">
        <v>33</v>
      </c>
      <c r="L165" s="60">
        <v>150349118</v>
      </c>
      <c r="M165" s="60">
        <v>150349118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4.5" x14ac:dyDescent="0.35">
      <c r="A166" s="37"/>
      <c r="B166" s="37" t="s">
        <v>176</v>
      </c>
      <c r="C166" s="37" t="s">
        <v>169</v>
      </c>
      <c r="D166" s="37" t="s">
        <v>22</v>
      </c>
      <c r="E166" s="37" t="s">
        <v>6</v>
      </c>
      <c r="F166" s="48">
        <v>1</v>
      </c>
      <c r="G166" s="48" t="s">
        <v>23</v>
      </c>
      <c r="H166" s="53">
        <v>6</v>
      </c>
      <c r="I166" s="48">
        <v>30</v>
      </c>
      <c r="J166" s="48" t="s">
        <v>116</v>
      </c>
      <c r="K166" s="48" t="s">
        <v>117</v>
      </c>
      <c r="L166" s="58">
        <v>76500000</v>
      </c>
      <c r="M166" s="58">
        <v>102000000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4.5" x14ac:dyDescent="0.35">
      <c r="A167" s="37"/>
      <c r="B167" s="37"/>
      <c r="C167" s="37"/>
      <c r="D167" s="37"/>
      <c r="E167" s="37"/>
      <c r="F167" s="48">
        <v>2</v>
      </c>
      <c r="G167" s="48" t="s">
        <v>23</v>
      </c>
      <c r="H167" s="53">
        <v>6.5</v>
      </c>
      <c r="I167" s="48">
        <v>30</v>
      </c>
      <c r="J167" s="48" t="s">
        <v>108</v>
      </c>
      <c r="K167" s="48" t="s">
        <v>109</v>
      </c>
      <c r="L167" s="58">
        <v>50000000</v>
      </c>
      <c r="M167" s="58">
        <v>50000000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4.5" x14ac:dyDescent="0.35">
      <c r="A168" s="37"/>
      <c r="B168" s="37"/>
      <c r="C168" s="37"/>
      <c r="D168" s="37"/>
      <c r="E168" s="37"/>
      <c r="F168" s="48">
        <v>3</v>
      </c>
      <c r="G168" s="48" t="s">
        <v>50</v>
      </c>
      <c r="H168" s="53" t="s">
        <v>43</v>
      </c>
      <c r="I168" s="48" t="s">
        <v>43</v>
      </c>
      <c r="J168" s="48" t="s">
        <v>137</v>
      </c>
      <c r="K168" s="48" t="s">
        <v>119</v>
      </c>
      <c r="L168" s="58">
        <v>16411379</v>
      </c>
      <c r="M168" s="58" t="s">
        <v>120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4.5" x14ac:dyDescent="0.35">
      <c r="A169" s="37"/>
      <c r="B169" s="37"/>
      <c r="C169" s="37"/>
      <c r="D169" s="37"/>
      <c r="E169" s="37"/>
      <c r="F169" s="48">
        <v>4</v>
      </c>
      <c r="G169" s="48" t="s">
        <v>23</v>
      </c>
      <c r="H169" s="53">
        <v>6</v>
      </c>
      <c r="I169" s="48">
        <v>30</v>
      </c>
      <c r="J169" s="48" t="s">
        <v>108</v>
      </c>
      <c r="K169" s="48" t="s">
        <v>111</v>
      </c>
      <c r="L169" s="58">
        <v>150000000</v>
      </c>
      <c r="M169" s="58">
        <v>408291666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4.5" x14ac:dyDescent="0.35">
      <c r="A170" s="37"/>
      <c r="B170" s="37"/>
      <c r="C170" s="37"/>
      <c r="D170" s="37"/>
      <c r="E170" s="37"/>
      <c r="F170" s="48">
        <v>5</v>
      </c>
      <c r="G170" s="48" t="s">
        <v>23</v>
      </c>
      <c r="H170" s="53">
        <v>6</v>
      </c>
      <c r="I170" s="48">
        <v>30</v>
      </c>
      <c r="J170" s="48" t="s">
        <v>108</v>
      </c>
      <c r="K170" s="48" t="s">
        <v>111</v>
      </c>
      <c r="L170" s="58">
        <v>213000000</v>
      </c>
      <c r="M170" s="58">
        <v>327875000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4.5" x14ac:dyDescent="0.35">
      <c r="A171" s="37"/>
      <c r="B171" s="37"/>
      <c r="C171" s="37"/>
      <c r="D171" s="37"/>
      <c r="E171" s="37"/>
      <c r="F171" s="48">
        <v>6</v>
      </c>
      <c r="G171" s="48" t="s">
        <v>50</v>
      </c>
      <c r="H171" s="53" t="s">
        <v>43</v>
      </c>
      <c r="I171" s="48" t="s">
        <v>43</v>
      </c>
      <c r="J171" s="48" t="s">
        <v>130</v>
      </c>
      <c r="K171" s="48" t="s">
        <v>144</v>
      </c>
      <c r="L171" s="58" t="s">
        <v>131</v>
      </c>
      <c r="M171" s="58">
        <v>82493517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4.5" x14ac:dyDescent="0.35">
      <c r="A172" s="37"/>
      <c r="B172" s="46" t="s">
        <v>177</v>
      </c>
      <c r="C172" s="46" t="s">
        <v>33</v>
      </c>
      <c r="D172" s="46" t="s">
        <v>33</v>
      </c>
      <c r="E172" s="46" t="s">
        <v>33</v>
      </c>
      <c r="F172" s="50" t="s">
        <v>33</v>
      </c>
      <c r="G172" s="51" t="s">
        <v>33</v>
      </c>
      <c r="H172" s="55" t="s">
        <v>33</v>
      </c>
      <c r="I172" s="51" t="s">
        <v>33</v>
      </c>
      <c r="J172" s="51" t="s">
        <v>33</v>
      </c>
      <c r="K172" s="51" t="s">
        <v>33</v>
      </c>
      <c r="L172" s="60">
        <v>505911379</v>
      </c>
      <c r="M172" s="60">
        <v>970660183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4.5" x14ac:dyDescent="0.35">
      <c r="A173" s="37"/>
      <c r="B173" s="37" t="s">
        <v>178</v>
      </c>
      <c r="C173" s="37" t="s">
        <v>74</v>
      </c>
      <c r="D173" s="37" t="s">
        <v>22</v>
      </c>
      <c r="E173" s="37" t="s">
        <v>7</v>
      </c>
      <c r="F173" s="48">
        <v>1</v>
      </c>
      <c r="G173" s="48" t="s">
        <v>70</v>
      </c>
      <c r="H173" s="53">
        <v>5.1669999999999998</v>
      </c>
      <c r="I173" s="48">
        <v>40</v>
      </c>
      <c r="J173" s="48" t="s">
        <v>112</v>
      </c>
      <c r="K173" s="48" t="s">
        <v>179</v>
      </c>
      <c r="L173" s="58">
        <v>100000000</v>
      </c>
      <c r="M173" s="58">
        <v>200000000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4.5" x14ac:dyDescent="0.35">
      <c r="A174" s="37"/>
      <c r="B174" s="46" t="s">
        <v>180</v>
      </c>
      <c r="C174" s="46" t="s">
        <v>33</v>
      </c>
      <c r="D174" s="46" t="s">
        <v>33</v>
      </c>
      <c r="E174" s="46" t="s">
        <v>33</v>
      </c>
      <c r="F174" s="50" t="s">
        <v>33</v>
      </c>
      <c r="G174" s="51" t="s">
        <v>33</v>
      </c>
      <c r="H174" s="55" t="s">
        <v>33</v>
      </c>
      <c r="I174" s="51" t="s">
        <v>33</v>
      </c>
      <c r="J174" s="51" t="s">
        <v>33</v>
      </c>
      <c r="K174" s="51" t="s">
        <v>33</v>
      </c>
      <c r="L174" s="60">
        <v>100000000</v>
      </c>
      <c r="M174" s="60">
        <v>200000000</v>
      </c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4.5" x14ac:dyDescent="0.35">
      <c r="A175" s="37"/>
      <c r="B175" s="37" t="s">
        <v>181</v>
      </c>
      <c r="C175" s="37" t="s">
        <v>83</v>
      </c>
      <c r="D175" s="37" t="s">
        <v>22</v>
      </c>
      <c r="E175" s="37" t="s">
        <v>7</v>
      </c>
      <c r="F175" s="48">
        <v>1</v>
      </c>
      <c r="G175" s="48" t="s">
        <v>70</v>
      </c>
      <c r="H175" s="53">
        <v>3.7490000000000001</v>
      </c>
      <c r="I175" s="48">
        <v>40</v>
      </c>
      <c r="J175" s="48" t="s">
        <v>112</v>
      </c>
      <c r="K175" s="48" t="s">
        <v>152</v>
      </c>
      <c r="L175" s="58">
        <v>129872889</v>
      </c>
      <c r="M175" s="58">
        <v>129872889</v>
      </c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4.5" x14ac:dyDescent="0.35">
      <c r="A176" s="37"/>
      <c r="B176" s="46" t="s">
        <v>182</v>
      </c>
      <c r="C176" s="46" t="s">
        <v>33</v>
      </c>
      <c r="D176" s="46" t="s">
        <v>33</v>
      </c>
      <c r="E176" s="46" t="s">
        <v>33</v>
      </c>
      <c r="F176" s="50" t="s">
        <v>33</v>
      </c>
      <c r="G176" s="51" t="s">
        <v>33</v>
      </c>
      <c r="H176" s="55" t="s">
        <v>33</v>
      </c>
      <c r="I176" s="51" t="s">
        <v>33</v>
      </c>
      <c r="J176" s="51" t="s">
        <v>33</v>
      </c>
      <c r="K176" s="51" t="s">
        <v>33</v>
      </c>
      <c r="L176" s="60">
        <v>129872889</v>
      </c>
      <c r="M176" s="60">
        <v>129872889</v>
      </c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4.5" x14ac:dyDescent="0.35">
      <c r="A177" s="37"/>
      <c r="B177" s="37" t="s">
        <v>183</v>
      </c>
      <c r="C177" s="37" t="s">
        <v>41</v>
      </c>
      <c r="D177" s="37" t="s">
        <v>22</v>
      </c>
      <c r="E177" s="37" t="s">
        <v>7</v>
      </c>
      <c r="F177" s="48">
        <v>1</v>
      </c>
      <c r="G177" s="48" t="s">
        <v>70</v>
      </c>
      <c r="H177" s="53">
        <v>5.7510000000000003</v>
      </c>
      <c r="I177" s="48">
        <v>40</v>
      </c>
      <c r="J177" s="48" t="s">
        <v>110</v>
      </c>
      <c r="K177" s="48" t="s">
        <v>121</v>
      </c>
      <c r="L177" s="58">
        <v>120054947</v>
      </c>
      <c r="M177" s="58">
        <v>120054947</v>
      </c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4.5" x14ac:dyDescent="0.35">
      <c r="A178" s="37"/>
      <c r="B178" s="46" t="s">
        <v>184</v>
      </c>
      <c r="C178" s="46" t="s">
        <v>33</v>
      </c>
      <c r="D178" s="46" t="s">
        <v>33</v>
      </c>
      <c r="E178" s="46" t="s">
        <v>33</v>
      </c>
      <c r="F178" s="50" t="s">
        <v>33</v>
      </c>
      <c r="G178" s="51" t="s">
        <v>33</v>
      </c>
      <c r="H178" s="55" t="s">
        <v>33</v>
      </c>
      <c r="I178" s="51" t="s">
        <v>33</v>
      </c>
      <c r="J178" s="51" t="s">
        <v>33</v>
      </c>
      <c r="K178" s="51" t="s">
        <v>33</v>
      </c>
      <c r="L178" s="60">
        <v>120054947</v>
      </c>
      <c r="M178" s="60">
        <v>120054947</v>
      </c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4.5" x14ac:dyDescent="0.35">
      <c r="A179" s="37"/>
      <c r="B179" s="37" t="s">
        <v>185</v>
      </c>
      <c r="C179" s="37" t="s">
        <v>74</v>
      </c>
      <c r="D179" s="37" t="s">
        <v>22</v>
      </c>
      <c r="E179" s="37" t="s">
        <v>6</v>
      </c>
      <c r="F179" s="48">
        <v>1</v>
      </c>
      <c r="G179" s="48" t="s">
        <v>23</v>
      </c>
      <c r="H179" s="53">
        <v>6</v>
      </c>
      <c r="I179" s="48">
        <v>30</v>
      </c>
      <c r="J179" s="48" t="s">
        <v>116</v>
      </c>
      <c r="K179" s="48" t="s">
        <v>117</v>
      </c>
      <c r="L179" s="58">
        <v>124404000</v>
      </c>
      <c r="M179" s="58">
        <v>70952000</v>
      </c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4.5" x14ac:dyDescent="0.35">
      <c r="A180" s="37"/>
      <c r="B180" s="37"/>
      <c r="C180" s="37"/>
      <c r="D180" s="37"/>
      <c r="E180" s="37"/>
      <c r="F180" s="48">
        <v>2</v>
      </c>
      <c r="G180" s="48" t="s">
        <v>23</v>
      </c>
      <c r="H180" s="53">
        <v>5.5</v>
      </c>
      <c r="I180" s="48">
        <v>30</v>
      </c>
      <c r="J180" s="48" t="s">
        <v>114</v>
      </c>
      <c r="K180" s="48" t="s">
        <v>119</v>
      </c>
      <c r="L180" s="58">
        <v>90978325</v>
      </c>
      <c r="M180" s="58" t="s">
        <v>120</v>
      </c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4.5" x14ac:dyDescent="0.35">
      <c r="A181" s="37"/>
      <c r="B181" s="37"/>
      <c r="C181" s="37"/>
      <c r="D181" s="37"/>
      <c r="E181" s="37"/>
      <c r="F181" s="48">
        <v>3</v>
      </c>
      <c r="G181" s="48" t="s">
        <v>23</v>
      </c>
      <c r="H181" s="53">
        <v>6</v>
      </c>
      <c r="I181" s="48">
        <v>30</v>
      </c>
      <c r="J181" s="48" t="s">
        <v>112</v>
      </c>
      <c r="K181" s="48" t="s">
        <v>113</v>
      </c>
      <c r="L181" s="58">
        <v>18308000</v>
      </c>
      <c r="M181" s="58">
        <v>762833</v>
      </c>
      <c r="N181" s="37"/>
      <c r="O181" s="37"/>
      <c r="P181" s="37"/>
      <c r="Q181" s="37"/>
      <c r="R181" s="37"/>
      <c r="S181" s="37"/>
      <c r="T181" s="37"/>
      <c r="U181" s="37"/>
      <c r="V181" s="37"/>
    </row>
    <row r="182" spans="1:22" ht="14.5" x14ac:dyDescent="0.35">
      <c r="A182" s="37"/>
      <c r="B182" s="46" t="s">
        <v>186</v>
      </c>
      <c r="C182" s="46" t="s">
        <v>33</v>
      </c>
      <c r="D182" s="46" t="s">
        <v>33</v>
      </c>
      <c r="E182" s="46" t="s">
        <v>33</v>
      </c>
      <c r="F182" s="50" t="s">
        <v>33</v>
      </c>
      <c r="G182" s="51" t="s">
        <v>33</v>
      </c>
      <c r="H182" s="55" t="s">
        <v>33</v>
      </c>
      <c r="I182" s="51" t="s">
        <v>33</v>
      </c>
      <c r="J182" s="51" t="s">
        <v>33</v>
      </c>
      <c r="K182" s="51" t="s">
        <v>33</v>
      </c>
      <c r="L182" s="60">
        <v>233690325</v>
      </c>
      <c r="M182" s="60">
        <v>71714833</v>
      </c>
      <c r="N182" s="37"/>
      <c r="O182" s="37"/>
      <c r="P182" s="37"/>
      <c r="Q182" s="37"/>
      <c r="R182" s="37"/>
      <c r="S182" s="37"/>
      <c r="T182" s="37"/>
      <c r="U182" s="37"/>
      <c r="V182" s="37"/>
    </row>
    <row r="183" spans="1:22" ht="14.5" x14ac:dyDescent="0.35">
      <c r="A183" s="37"/>
      <c r="B183" s="37" t="s">
        <v>187</v>
      </c>
      <c r="C183" s="37" t="s">
        <v>188</v>
      </c>
      <c r="D183" s="37" t="s">
        <v>22</v>
      </c>
      <c r="E183" s="37" t="s">
        <v>8</v>
      </c>
      <c r="F183" s="48">
        <v>1</v>
      </c>
      <c r="G183" s="48" t="s">
        <v>23</v>
      </c>
      <c r="H183" s="53">
        <v>6.8339999999999996</v>
      </c>
      <c r="I183" s="48">
        <v>50</v>
      </c>
      <c r="J183" s="48" t="s">
        <v>189</v>
      </c>
      <c r="K183" s="48" t="s">
        <v>190</v>
      </c>
      <c r="L183" s="58">
        <v>155862111</v>
      </c>
      <c r="M183" s="58">
        <v>155862111</v>
      </c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4.5" x14ac:dyDescent="0.35">
      <c r="A184" s="37"/>
      <c r="B184" s="46" t="s">
        <v>191</v>
      </c>
      <c r="C184" s="46" t="s">
        <v>33</v>
      </c>
      <c r="D184" s="46" t="s">
        <v>33</v>
      </c>
      <c r="E184" s="46" t="s">
        <v>33</v>
      </c>
      <c r="F184" s="50" t="s">
        <v>33</v>
      </c>
      <c r="G184" s="51" t="s">
        <v>33</v>
      </c>
      <c r="H184" s="55" t="s">
        <v>33</v>
      </c>
      <c r="I184" s="51" t="s">
        <v>33</v>
      </c>
      <c r="J184" s="51" t="s">
        <v>33</v>
      </c>
      <c r="K184" s="51" t="s">
        <v>33</v>
      </c>
      <c r="L184" s="60">
        <v>155862111</v>
      </c>
      <c r="M184" s="60">
        <v>155862111</v>
      </c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4.5" x14ac:dyDescent="0.35">
      <c r="A185" s="37"/>
      <c r="B185" s="37" t="s">
        <v>192</v>
      </c>
      <c r="C185" s="37" t="s">
        <v>21</v>
      </c>
      <c r="D185" s="37" t="s">
        <v>22</v>
      </c>
      <c r="E185" s="37" t="s">
        <v>8</v>
      </c>
      <c r="F185" s="48">
        <v>1</v>
      </c>
      <c r="G185" s="48" t="s">
        <v>23</v>
      </c>
      <c r="H185" s="53">
        <v>3.4860000000000002</v>
      </c>
      <c r="I185" s="48">
        <v>50</v>
      </c>
      <c r="J185" s="48" t="s">
        <v>193</v>
      </c>
      <c r="K185" s="48" t="s">
        <v>194</v>
      </c>
      <c r="L185" s="58">
        <v>5932669</v>
      </c>
      <c r="M185" s="58" t="s">
        <v>120</v>
      </c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/>
      <c r="C186" s="37"/>
      <c r="D186" s="37"/>
      <c r="E186" s="37"/>
      <c r="F186" s="48">
        <v>2</v>
      </c>
      <c r="G186" s="48" t="s">
        <v>50</v>
      </c>
      <c r="H186" s="53" t="s">
        <v>43</v>
      </c>
      <c r="I186" s="48" t="s">
        <v>43</v>
      </c>
      <c r="J186" s="48" t="s">
        <v>195</v>
      </c>
      <c r="K186" s="48" t="s">
        <v>190</v>
      </c>
      <c r="L186" s="58">
        <v>51366432</v>
      </c>
      <c r="M186" s="58">
        <v>51366432</v>
      </c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37"/>
      <c r="C187" s="37"/>
      <c r="D187" s="37"/>
      <c r="E187" s="37"/>
      <c r="F187" s="48">
        <v>3</v>
      </c>
      <c r="G187" s="48" t="s">
        <v>23</v>
      </c>
      <c r="H187" s="53">
        <v>6.88</v>
      </c>
      <c r="I187" s="48">
        <v>50</v>
      </c>
      <c r="J187" s="48" t="s">
        <v>189</v>
      </c>
      <c r="K187" s="48" t="s">
        <v>190</v>
      </c>
      <c r="L187" s="58">
        <v>28481722</v>
      </c>
      <c r="M187" s="58">
        <v>28481722</v>
      </c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/>
      <c r="C188" s="37"/>
      <c r="D188" s="37"/>
      <c r="E188" s="37"/>
      <c r="F188" s="48">
        <v>4</v>
      </c>
      <c r="G188" s="48" t="s">
        <v>23</v>
      </c>
      <c r="H188" s="53">
        <v>6.7519999999999998</v>
      </c>
      <c r="I188" s="48">
        <v>50</v>
      </c>
      <c r="J188" s="48" t="s">
        <v>189</v>
      </c>
      <c r="K188" s="48" t="s">
        <v>190</v>
      </c>
      <c r="L188" s="58">
        <v>29270273</v>
      </c>
      <c r="M188" s="58">
        <v>29270273</v>
      </c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37"/>
      <c r="F189" s="48">
        <v>5</v>
      </c>
      <c r="G189" s="48" t="s">
        <v>23</v>
      </c>
      <c r="H189" s="53">
        <v>6.76</v>
      </c>
      <c r="I189" s="48">
        <v>50</v>
      </c>
      <c r="J189" s="48" t="s">
        <v>189</v>
      </c>
      <c r="K189" s="48" t="s">
        <v>190</v>
      </c>
      <c r="L189" s="58">
        <v>44813108</v>
      </c>
      <c r="M189" s="58">
        <v>44813108</v>
      </c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x14ac:dyDescent="0.35">
      <c r="A190" s="37"/>
      <c r="B190" s="37"/>
      <c r="C190" s="37"/>
      <c r="D190" s="37"/>
      <c r="E190" s="37"/>
      <c r="F190" s="48">
        <v>6</v>
      </c>
      <c r="G190" s="48" t="s">
        <v>23</v>
      </c>
      <c r="H190" s="53">
        <v>6.7690000000000001</v>
      </c>
      <c r="I190" s="48">
        <v>50</v>
      </c>
      <c r="J190" s="48" t="s">
        <v>189</v>
      </c>
      <c r="K190" s="48" t="s">
        <v>190</v>
      </c>
      <c r="L190" s="58">
        <v>114911184</v>
      </c>
      <c r="M190" s="58">
        <v>114911184</v>
      </c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4.5" x14ac:dyDescent="0.35">
      <c r="A191" s="37"/>
      <c r="B191" s="37"/>
      <c r="C191" s="37"/>
      <c r="D191" s="37"/>
      <c r="E191" s="37"/>
      <c r="F191" s="48">
        <v>7</v>
      </c>
      <c r="G191" s="48" t="s">
        <v>50</v>
      </c>
      <c r="H191" s="53" t="s">
        <v>43</v>
      </c>
      <c r="I191" s="48" t="s">
        <v>43</v>
      </c>
      <c r="J191" s="48" t="s">
        <v>195</v>
      </c>
      <c r="K191" s="48" t="s">
        <v>190</v>
      </c>
      <c r="L191" s="58">
        <v>37274433</v>
      </c>
      <c r="M191" s="58">
        <v>37274433</v>
      </c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4.5" x14ac:dyDescent="0.35">
      <c r="A192" s="37"/>
      <c r="B192" s="37"/>
      <c r="C192" s="37"/>
      <c r="D192" s="37"/>
      <c r="E192" s="37"/>
      <c r="F192" s="48">
        <v>8</v>
      </c>
      <c r="G192" s="48" t="s">
        <v>23</v>
      </c>
      <c r="H192" s="53">
        <v>6.9710000000000001</v>
      </c>
      <c r="I192" s="48">
        <v>50</v>
      </c>
      <c r="J192" s="48" t="s">
        <v>189</v>
      </c>
      <c r="K192" s="48" t="s">
        <v>190</v>
      </c>
      <c r="L192" s="58">
        <v>20000000</v>
      </c>
      <c r="M192" s="58">
        <v>20000000</v>
      </c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4.5" x14ac:dyDescent="0.35">
      <c r="A193" s="37"/>
      <c r="B193" s="37"/>
      <c r="C193" s="37"/>
      <c r="D193" s="37"/>
      <c r="E193" s="37"/>
      <c r="F193" s="48">
        <v>9</v>
      </c>
      <c r="G193" s="48" t="s">
        <v>23</v>
      </c>
      <c r="H193" s="53">
        <v>6.923</v>
      </c>
      <c r="I193" s="48">
        <v>50</v>
      </c>
      <c r="J193" s="48" t="s">
        <v>189</v>
      </c>
      <c r="K193" s="48" t="s">
        <v>190</v>
      </c>
      <c r="L193" s="58">
        <v>26204596</v>
      </c>
      <c r="M193" s="58">
        <v>26204596</v>
      </c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4.5" x14ac:dyDescent="0.35">
      <c r="A194" s="37"/>
      <c r="B194" s="37"/>
      <c r="C194" s="37"/>
      <c r="D194" s="37"/>
      <c r="E194" s="37"/>
      <c r="F194" s="48">
        <v>10</v>
      </c>
      <c r="G194" s="48" t="s">
        <v>23</v>
      </c>
      <c r="H194" s="53">
        <v>6.9359999999999999</v>
      </c>
      <c r="I194" s="48">
        <v>50</v>
      </c>
      <c r="J194" s="48" t="s">
        <v>189</v>
      </c>
      <c r="K194" s="48" t="s">
        <v>190</v>
      </c>
      <c r="L194" s="58">
        <v>22500000</v>
      </c>
      <c r="M194" s="58">
        <v>22500000</v>
      </c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37"/>
      <c r="C195" s="37"/>
      <c r="D195" s="37"/>
      <c r="E195" s="37"/>
      <c r="F195" s="48">
        <v>11</v>
      </c>
      <c r="G195" s="48" t="s">
        <v>50</v>
      </c>
      <c r="H195" s="53" t="s">
        <v>43</v>
      </c>
      <c r="I195" s="48" t="s">
        <v>43</v>
      </c>
      <c r="J195" s="48" t="s">
        <v>195</v>
      </c>
      <c r="K195" s="48" t="s">
        <v>190</v>
      </c>
      <c r="L195" s="58">
        <v>46542525</v>
      </c>
      <c r="M195" s="58">
        <v>46542525</v>
      </c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4.5" x14ac:dyDescent="0.35">
      <c r="A196" s="37"/>
      <c r="B196" s="37"/>
      <c r="C196" s="37"/>
      <c r="D196" s="37"/>
      <c r="E196" s="37"/>
      <c r="F196" s="48">
        <v>12</v>
      </c>
      <c r="G196" s="48" t="s">
        <v>23</v>
      </c>
      <c r="H196" s="53">
        <v>6.9489999999999998</v>
      </c>
      <c r="I196" s="48">
        <v>50</v>
      </c>
      <c r="J196" s="48" t="s">
        <v>189</v>
      </c>
      <c r="K196" s="48" t="s">
        <v>190</v>
      </c>
      <c r="L196" s="58">
        <v>39989478</v>
      </c>
      <c r="M196" s="58">
        <v>39989478</v>
      </c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37"/>
      <c r="C197" s="37"/>
      <c r="D197" s="37"/>
      <c r="E197" s="37"/>
      <c r="F197" s="48">
        <v>13</v>
      </c>
      <c r="G197" s="48" t="s">
        <v>23</v>
      </c>
      <c r="H197" s="53">
        <v>6.9329999999999998</v>
      </c>
      <c r="I197" s="48">
        <v>50</v>
      </c>
      <c r="J197" s="48" t="s">
        <v>189</v>
      </c>
      <c r="K197" s="48" t="s">
        <v>190</v>
      </c>
      <c r="L197" s="58">
        <v>18440035</v>
      </c>
      <c r="M197" s="58">
        <v>18440035</v>
      </c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4.5" x14ac:dyDescent="0.35">
      <c r="A198" s="37"/>
      <c r="B198" s="37"/>
      <c r="C198" s="37"/>
      <c r="D198" s="37"/>
      <c r="E198" s="37"/>
      <c r="F198" s="48">
        <v>14</v>
      </c>
      <c r="G198" s="48" t="s">
        <v>23</v>
      </c>
      <c r="H198" s="53">
        <v>6.9169999999999998</v>
      </c>
      <c r="I198" s="48">
        <v>50</v>
      </c>
      <c r="J198" s="48" t="s">
        <v>189</v>
      </c>
      <c r="K198" s="48" t="s">
        <v>190</v>
      </c>
      <c r="L198" s="58">
        <v>46506863</v>
      </c>
      <c r="M198" s="58">
        <v>46506863</v>
      </c>
      <c r="N198" s="37"/>
      <c r="O198" s="37"/>
      <c r="P198" s="37"/>
      <c r="Q198" s="37"/>
      <c r="R198" s="37"/>
      <c r="S198" s="37"/>
      <c r="T198" s="37"/>
      <c r="U198" s="37"/>
      <c r="V198" s="37"/>
    </row>
    <row r="199" spans="1:22" ht="14.5" x14ac:dyDescent="0.35">
      <c r="A199" s="37"/>
      <c r="B199" s="37"/>
      <c r="C199" s="37"/>
      <c r="D199" s="37"/>
      <c r="E199" s="37"/>
      <c r="F199" s="48">
        <v>15</v>
      </c>
      <c r="G199" s="48" t="s">
        <v>23</v>
      </c>
      <c r="H199" s="53">
        <v>6.9580000000000002</v>
      </c>
      <c r="I199" s="48">
        <v>50</v>
      </c>
      <c r="J199" s="48" t="s">
        <v>189</v>
      </c>
      <c r="K199" s="48" t="s">
        <v>190</v>
      </c>
      <c r="L199" s="58">
        <v>32000000</v>
      </c>
      <c r="M199" s="58">
        <v>32000000</v>
      </c>
      <c r="N199" s="37"/>
      <c r="O199" s="37"/>
      <c r="P199" s="37"/>
      <c r="Q199" s="37"/>
      <c r="R199" s="37"/>
      <c r="S199" s="37"/>
      <c r="T199" s="37"/>
      <c r="U199" s="37"/>
      <c r="V199" s="37"/>
    </row>
    <row r="200" spans="1:22" ht="14.5" x14ac:dyDescent="0.35">
      <c r="A200" s="37"/>
      <c r="B200" s="37"/>
      <c r="C200" s="37"/>
      <c r="D200" s="37"/>
      <c r="E200" s="37"/>
      <c r="F200" s="48">
        <v>16</v>
      </c>
      <c r="G200" s="48" t="s">
        <v>23</v>
      </c>
      <c r="H200" s="53">
        <v>3.2160000000000002</v>
      </c>
      <c r="I200" s="48">
        <v>50</v>
      </c>
      <c r="J200" s="48" t="s">
        <v>193</v>
      </c>
      <c r="K200" s="48" t="s">
        <v>194</v>
      </c>
      <c r="L200" s="58">
        <v>8551657</v>
      </c>
      <c r="M200" s="58" t="s">
        <v>120</v>
      </c>
      <c r="N200" s="37"/>
      <c r="O200" s="37"/>
      <c r="P200" s="37"/>
      <c r="Q200" s="37"/>
      <c r="R200" s="37"/>
      <c r="S200" s="37"/>
      <c r="T200" s="37"/>
      <c r="U200" s="37"/>
      <c r="V200" s="37"/>
    </row>
    <row r="201" spans="1:22" ht="14.5" x14ac:dyDescent="0.35">
      <c r="A201" s="37"/>
      <c r="B201" s="37"/>
      <c r="C201" s="37"/>
      <c r="D201" s="37"/>
      <c r="E201" s="37"/>
      <c r="F201" s="48">
        <v>17</v>
      </c>
      <c r="G201" s="48" t="s">
        <v>23</v>
      </c>
      <c r="H201" s="53">
        <v>3.61</v>
      </c>
      <c r="I201" s="48">
        <v>50</v>
      </c>
      <c r="J201" s="48" t="s">
        <v>193</v>
      </c>
      <c r="K201" s="48" t="s">
        <v>194</v>
      </c>
      <c r="L201" s="58">
        <v>1529256</v>
      </c>
      <c r="M201" s="58" t="s">
        <v>120</v>
      </c>
      <c r="N201" s="37"/>
      <c r="O201" s="37"/>
      <c r="P201" s="37"/>
      <c r="Q201" s="37"/>
      <c r="R201" s="37"/>
      <c r="S201" s="37"/>
      <c r="T201" s="37"/>
      <c r="U201" s="37"/>
      <c r="V201" s="37"/>
    </row>
    <row r="202" spans="1:22" ht="14.5" x14ac:dyDescent="0.35">
      <c r="A202" s="37"/>
      <c r="B202" s="37"/>
      <c r="C202" s="37"/>
      <c r="D202" s="37"/>
      <c r="E202" s="37"/>
      <c r="F202" s="48">
        <v>18</v>
      </c>
      <c r="G202" s="48" t="s">
        <v>23</v>
      </c>
      <c r="H202" s="53">
        <v>6.8310000000000004</v>
      </c>
      <c r="I202" s="48">
        <v>50</v>
      </c>
      <c r="J202" s="48" t="s">
        <v>189</v>
      </c>
      <c r="K202" s="48" t="s">
        <v>190</v>
      </c>
      <c r="L202" s="58">
        <v>20000000</v>
      </c>
      <c r="M202" s="58">
        <v>20000000</v>
      </c>
      <c r="N202" s="37"/>
      <c r="O202" s="37"/>
      <c r="P202" s="37"/>
      <c r="Q202" s="37"/>
      <c r="R202" s="37"/>
      <c r="S202" s="37"/>
      <c r="T202" s="37"/>
      <c r="U202" s="37"/>
      <c r="V202" s="37"/>
    </row>
    <row r="203" spans="1:22" ht="14.5" x14ac:dyDescent="0.35">
      <c r="A203" s="37"/>
      <c r="B203" s="37"/>
      <c r="C203" s="37"/>
      <c r="D203" s="37"/>
      <c r="E203" s="37"/>
      <c r="F203" s="48">
        <v>19</v>
      </c>
      <c r="G203" s="48" t="s">
        <v>23</v>
      </c>
      <c r="H203" s="53">
        <v>7.0739999999999998</v>
      </c>
      <c r="I203" s="48">
        <v>50</v>
      </c>
      <c r="J203" s="48" t="s">
        <v>189</v>
      </c>
      <c r="K203" s="48" t="s">
        <v>190</v>
      </c>
      <c r="L203" s="58">
        <v>2295682</v>
      </c>
      <c r="M203" s="58">
        <v>2295682</v>
      </c>
      <c r="N203" s="37"/>
      <c r="O203" s="37"/>
      <c r="P203" s="37"/>
      <c r="Q203" s="37"/>
      <c r="R203" s="37"/>
      <c r="S203" s="37"/>
      <c r="T203" s="37"/>
      <c r="U203" s="37"/>
      <c r="V203" s="37"/>
    </row>
    <row r="204" spans="1:22" ht="14.5" x14ac:dyDescent="0.35">
      <c r="A204" s="37"/>
      <c r="B204" s="37"/>
      <c r="C204" s="37"/>
      <c r="D204" s="37"/>
      <c r="E204" s="37"/>
      <c r="F204" s="48">
        <v>20</v>
      </c>
      <c r="G204" s="48" t="s">
        <v>23</v>
      </c>
      <c r="H204" s="53">
        <v>6.8940000000000001</v>
      </c>
      <c r="I204" s="48">
        <v>50</v>
      </c>
      <c r="J204" s="48" t="s">
        <v>189</v>
      </c>
      <c r="K204" s="48" t="s">
        <v>190</v>
      </c>
      <c r="L204" s="58">
        <v>14000000</v>
      </c>
      <c r="M204" s="58">
        <v>14000000</v>
      </c>
      <c r="N204" s="37"/>
      <c r="O204" s="37"/>
      <c r="P204" s="37"/>
      <c r="Q204" s="37"/>
      <c r="R204" s="37"/>
      <c r="S204" s="37"/>
      <c r="T204" s="37"/>
      <c r="U204" s="37"/>
      <c r="V204" s="37"/>
    </row>
    <row r="205" spans="1:22" ht="14.5" x14ac:dyDescent="0.35">
      <c r="A205" s="37"/>
      <c r="B205" s="37"/>
      <c r="C205" s="37"/>
      <c r="D205" s="37"/>
      <c r="E205" s="37"/>
      <c r="F205" s="48">
        <v>21</v>
      </c>
      <c r="G205" s="48" t="s">
        <v>23</v>
      </c>
      <c r="H205" s="53">
        <v>6.8940000000000001</v>
      </c>
      <c r="I205" s="48">
        <v>50</v>
      </c>
      <c r="J205" s="48" t="s">
        <v>189</v>
      </c>
      <c r="K205" s="48" t="s">
        <v>190</v>
      </c>
      <c r="L205" s="58">
        <v>30000000</v>
      </c>
      <c r="M205" s="58">
        <v>30000000</v>
      </c>
      <c r="N205" s="37"/>
      <c r="O205" s="37"/>
      <c r="P205" s="37"/>
      <c r="Q205" s="37"/>
      <c r="R205" s="37"/>
      <c r="S205" s="37"/>
      <c r="T205" s="37"/>
      <c r="U205" s="37"/>
      <c r="V205" s="37"/>
    </row>
    <row r="206" spans="1:22" ht="14.5" x14ac:dyDescent="0.35">
      <c r="A206" s="37"/>
      <c r="B206" s="46" t="s">
        <v>196</v>
      </c>
      <c r="C206" s="46" t="s">
        <v>33</v>
      </c>
      <c r="D206" s="46" t="s">
        <v>33</v>
      </c>
      <c r="E206" s="46" t="s">
        <v>33</v>
      </c>
      <c r="F206" s="50" t="s">
        <v>33</v>
      </c>
      <c r="G206" s="51" t="s">
        <v>33</v>
      </c>
      <c r="H206" s="55" t="s">
        <v>33</v>
      </c>
      <c r="I206" s="51" t="s">
        <v>33</v>
      </c>
      <c r="J206" s="51" t="s">
        <v>33</v>
      </c>
      <c r="K206" s="51" t="s">
        <v>33</v>
      </c>
      <c r="L206" s="60">
        <v>640609913</v>
      </c>
      <c r="M206" s="60">
        <v>624596331</v>
      </c>
      <c r="N206" s="37"/>
      <c r="O206" s="37"/>
      <c r="P206" s="37"/>
      <c r="Q206" s="37"/>
      <c r="R206" s="37"/>
      <c r="S206" s="37"/>
      <c r="T206" s="37"/>
      <c r="U206" s="37"/>
      <c r="V206" s="37"/>
    </row>
    <row r="207" spans="1:22" ht="15" thickBot="1" x14ac:dyDescent="0.4">
      <c r="A207" s="37"/>
      <c r="B207" s="47" t="s">
        <v>9</v>
      </c>
      <c r="C207" s="47" t="s">
        <v>33</v>
      </c>
      <c r="D207" s="47" t="s">
        <v>33</v>
      </c>
      <c r="E207" s="47" t="s">
        <v>33</v>
      </c>
      <c r="F207" s="52" t="s">
        <v>33</v>
      </c>
      <c r="G207" s="52" t="s">
        <v>33</v>
      </c>
      <c r="H207" s="56" t="s">
        <v>33</v>
      </c>
      <c r="I207" s="52" t="s">
        <v>33</v>
      </c>
      <c r="J207" s="52" t="s">
        <v>33</v>
      </c>
      <c r="K207" s="52" t="s">
        <v>33</v>
      </c>
      <c r="L207" s="61">
        <v>16402996482</v>
      </c>
      <c r="M207" s="61">
        <v>17195638983</v>
      </c>
      <c r="N207" s="37"/>
      <c r="O207" s="37"/>
      <c r="P207" s="37"/>
      <c r="Q207" s="37"/>
      <c r="R207" s="37"/>
      <c r="S207" s="37"/>
      <c r="T207" s="37"/>
      <c r="U207" s="37"/>
      <c r="V207" s="37"/>
    </row>
    <row r="208" spans="1:22" ht="14.5" x14ac:dyDescent="0.35">
      <c r="A208" s="37"/>
      <c r="B208" s="37" t="s">
        <v>104</v>
      </c>
      <c r="C208" s="37"/>
      <c r="D208" s="37"/>
      <c r="E208" s="37"/>
      <c r="F208" s="48"/>
      <c r="G208" s="48"/>
      <c r="H208" s="53"/>
      <c r="I208" s="48"/>
      <c r="J208" s="48"/>
      <c r="K208" s="48"/>
      <c r="L208" s="58"/>
      <c r="M208" s="58"/>
      <c r="N208" s="37"/>
      <c r="O208" s="37"/>
      <c r="P208" s="37"/>
      <c r="Q208" s="37"/>
      <c r="R208" s="37"/>
      <c r="S208" s="37"/>
      <c r="T208" s="37"/>
      <c r="U208" s="37"/>
      <c r="V208" s="37"/>
    </row>
    <row r="209" spans="1:22" ht="14.5" x14ac:dyDescent="0.35">
      <c r="A209" s="37"/>
      <c r="B209" s="37"/>
      <c r="C209" s="37"/>
      <c r="D209" s="37"/>
      <c r="E209" s="37"/>
      <c r="F209" s="48"/>
      <c r="G209" s="48"/>
      <c r="H209" s="53"/>
      <c r="I209" s="48"/>
      <c r="J209" s="48"/>
      <c r="K209" s="48"/>
      <c r="L209" s="58"/>
      <c r="M209" s="58"/>
      <c r="N209" s="37"/>
      <c r="O209" s="37"/>
      <c r="P209" s="37"/>
      <c r="Q209" s="37"/>
      <c r="R209" s="37"/>
      <c r="S209" s="37"/>
      <c r="T209" s="37"/>
      <c r="U209" s="37"/>
      <c r="V209" s="37"/>
    </row>
    <row r="210" spans="1:22" ht="14.5" x14ac:dyDescent="0.35">
      <c r="A210" s="37"/>
      <c r="B210" s="37"/>
      <c r="C210" s="37"/>
      <c r="D210" s="37"/>
      <c r="E210" s="37"/>
      <c r="F210" s="48"/>
      <c r="G210" s="48"/>
      <c r="H210" s="53"/>
      <c r="I210" s="48"/>
      <c r="J210" s="48"/>
      <c r="K210" s="48"/>
      <c r="L210" s="58"/>
      <c r="M210" s="58"/>
      <c r="N210" s="37"/>
      <c r="O210" s="37"/>
      <c r="P210" s="37"/>
      <c r="Q210" s="37"/>
      <c r="R210" s="37"/>
      <c r="S210" s="37"/>
      <c r="T210" s="37"/>
      <c r="U210" s="37"/>
      <c r="V210" s="37"/>
    </row>
    <row r="211" spans="1:22" ht="14.5" x14ac:dyDescent="0.35">
      <c r="A211" s="37"/>
      <c r="B211" s="37"/>
      <c r="C211" s="37"/>
      <c r="D211" s="37"/>
      <c r="E211" s="37"/>
      <c r="F211" s="48"/>
      <c r="G211" s="48"/>
      <c r="H211" s="53"/>
      <c r="I211" s="48"/>
      <c r="J211" s="48"/>
      <c r="K211" s="48"/>
      <c r="L211" s="58"/>
      <c r="M211" s="58"/>
      <c r="N211" s="37"/>
      <c r="O211" s="37"/>
      <c r="P211" s="37"/>
      <c r="Q211" s="37"/>
      <c r="R211" s="37"/>
      <c r="S211" s="37"/>
      <c r="T211" s="37"/>
      <c r="U211" s="37"/>
      <c r="V211" s="37"/>
    </row>
    <row r="212" spans="1:22" ht="14.5" x14ac:dyDescent="0.35">
      <c r="A212" s="37"/>
      <c r="B212" s="37"/>
      <c r="C212" s="37"/>
      <c r="D212" s="37"/>
      <c r="E212" s="37"/>
      <c r="F212" s="48"/>
      <c r="G212" s="48"/>
      <c r="H212" s="53"/>
      <c r="I212" s="48"/>
      <c r="J212" s="48"/>
      <c r="K212" s="48"/>
      <c r="L212" s="58"/>
      <c r="M212" s="58"/>
      <c r="N212" s="37"/>
      <c r="O212" s="37"/>
      <c r="P212" s="37"/>
      <c r="Q212" s="37"/>
      <c r="R212" s="37"/>
      <c r="S212" s="37"/>
      <c r="T212" s="37"/>
      <c r="U212" s="37"/>
      <c r="V212" s="37"/>
    </row>
    <row r="213" spans="1:22" ht="14.5" x14ac:dyDescent="0.35">
      <c r="A213" s="37"/>
      <c r="B213" s="37"/>
      <c r="C213" s="37"/>
      <c r="D213" s="37"/>
      <c r="E213" s="37"/>
      <c r="F213" s="48"/>
      <c r="G213" s="48"/>
      <c r="H213" s="53"/>
      <c r="I213" s="48"/>
      <c r="J213" s="48"/>
      <c r="K213" s="48"/>
      <c r="L213" s="58"/>
      <c r="M213" s="58"/>
      <c r="N213" s="37"/>
      <c r="O213" s="37"/>
      <c r="P213" s="37"/>
      <c r="Q213" s="37"/>
      <c r="R213" s="37"/>
      <c r="S213" s="37"/>
      <c r="T213" s="37"/>
      <c r="U213" s="37"/>
      <c r="V213" s="37"/>
    </row>
    <row r="214" spans="1:22" ht="14.5" x14ac:dyDescent="0.35">
      <c r="A214" s="37"/>
      <c r="B214" s="37"/>
      <c r="C214" s="37"/>
      <c r="D214" s="37"/>
      <c r="E214" s="37"/>
      <c r="F214" s="48"/>
      <c r="G214" s="48"/>
      <c r="H214" s="53"/>
      <c r="I214" s="48"/>
      <c r="J214" s="48"/>
      <c r="K214" s="48"/>
      <c r="L214" s="58"/>
      <c r="M214" s="58"/>
      <c r="N214" s="37"/>
      <c r="O214" s="37"/>
      <c r="P214" s="37"/>
      <c r="Q214" s="37"/>
      <c r="R214" s="37"/>
      <c r="S214" s="37"/>
      <c r="T214" s="37"/>
      <c r="U214" s="37"/>
      <c r="V214" s="37"/>
    </row>
    <row r="215" spans="1:22" ht="14.5" x14ac:dyDescent="0.35">
      <c r="A215" s="37"/>
      <c r="B215" s="37"/>
      <c r="C215" s="37"/>
      <c r="D215" s="37"/>
      <c r="E215" s="37"/>
      <c r="F215" s="48"/>
      <c r="G215" s="48"/>
      <c r="H215" s="53"/>
      <c r="I215" s="48"/>
      <c r="J215" s="48"/>
      <c r="K215" s="48"/>
      <c r="L215" s="58"/>
      <c r="M215" s="58"/>
      <c r="N215" s="37"/>
      <c r="O215" s="37"/>
      <c r="P215" s="37"/>
      <c r="Q215" s="37"/>
      <c r="R215" s="37"/>
      <c r="S215" s="37"/>
      <c r="T215" s="37"/>
      <c r="U215" s="37"/>
      <c r="V215" s="37"/>
    </row>
    <row r="216" spans="1:22" ht="14.5" x14ac:dyDescent="0.35">
      <c r="A216" s="37"/>
      <c r="B216" s="37"/>
      <c r="C216" s="37"/>
      <c r="D216" s="37"/>
      <c r="E216" s="37"/>
      <c r="F216" s="48"/>
      <c r="G216" s="48"/>
      <c r="H216" s="53"/>
      <c r="I216" s="48"/>
      <c r="J216" s="48"/>
      <c r="K216" s="48"/>
      <c r="L216" s="58"/>
      <c r="M216" s="58"/>
      <c r="N216" s="37"/>
      <c r="O216" s="37"/>
      <c r="P216" s="37"/>
      <c r="Q216" s="37"/>
      <c r="R216" s="37"/>
      <c r="S216" s="37"/>
      <c r="T216" s="37"/>
      <c r="U216" s="37"/>
      <c r="V216" s="37"/>
    </row>
    <row r="217" spans="1:22" ht="14.5" x14ac:dyDescent="0.35">
      <c r="A217" s="37"/>
      <c r="B217" s="37"/>
      <c r="C217" s="37"/>
      <c r="D217" s="37"/>
      <c r="E217" s="37"/>
      <c r="F217" s="48"/>
      <c r="G217" s="48"/>
      <c r="H217" s="53"/>
      <c r="I217" s="48"/>
      <c r="J217" s="48"/>
      <c r="K217" s="48"/>
      <c r="L217" s="58"/>
      <c r="M217" s="58"/>
      <c r="N217" s="37"/>
      <c r="O217" s="37"/>
      <c r="P217" s="37"/>
      <c r="Q217" s="37"/>
      <c r="R217" s="37"/>
      <c r="S217" s="37"/>
      <c r="T217" s="37"/>
      <c r="U217" s="37"/>
      <c r="V217" s="37"/>
    </row>
    <row r="218" spans="1:22" ht="14.5" x14ac:dyDescent="0.35">
      <c r="A218" s="37"/>
      <c r="B218" s="37"/>
      <c r="C218" s="37"/>
      <c r="D218" s="37"/>
      <c r="E218" s="37"/>
      <c r="F218" s="48"/>
      <c r="G218" s="48"/>
      <c r="H218" s="53"/>
      <c r="I218" s="48"/>
      <c r="J218" s="48"/>
      <c r="K218" s="48"/>
      <c r="L218" s="58"/>
      <c r="M218" s="58"/>
      <c r="N218" s="37"/>
      <c r="O218" s="37"/>
      <c r="P218" s="37"/>
      <c r="Q218" s="37"/>
      <c r="R218" s="37"/>
      <c r="S218" s="37"/>
      <c r="T218" s="37"/>
      <c r="U218" s="37"/>
      <c r="V218" s="37"/>
    </row>
    <row r="219" spans="1:22" ht="14.5" x14ac:dyDescent="0.35">
      <c r="A219" s="37"/>
      <c r="B219" s="37"/>
      <c r="C219" s="37"/>
      <c r="D219" s="37"/>
      <c r="E219" s="37"/>
      <c r="F219" s="48"/>
      <c r="G219" s="48"/>
      <c r="H219" s="53"/>
      <c r="I219" s="48"/>
      <c r="J219" s="48"/>
      <c r="K219" s="48"/>
      <c r="L219" s="58"/>
      <c r="M219" s="58"/>
      <c r="N219" s="37"/>
      <c r="O219" s="37"/>
      <c r="P219" s="37"/>
      <c r="Q219" s="37"/>
      <c r="R219" s="37"/>
      <c r="S219" s="37"/>
      <c r="T219" s="37"/>
      <c r="U219" s="37"/>
      <c r="V219" s="37"/>
    </row>
    <row r="220" spans="1:22" ht="14.5" x14ac:dyDescent="0.35">
      <c r="A220" s="37"/>
      <c r="B220" s="37"/>
      <c r="C220" s="37"/>
      <c r="D220" s="37"/>
      <c r="E220" s="37"/>
      <c r="F220" s="48"/>
      <c r="G220" s="48"/>
      <c r="H220" s="53"/>
      <c r="I220" s="48"/>
      <c r="J220" s="48"/>
      <c r="K220" s="48"/>
      <c r="L220" s="58"/>
      <c r="M220" s="58"/>
      <c r="N220" s="37"/>
      <c r="O220" s="37"/>
      <c r="P220" s="37"/>
      <c r="Q220" s="37"/>
      <c r="R220" s="37"/>
      <c r="S220" s="37"/>
      <c r="T220" s="37"/>
      <c r="U220" s="37"/>
      <c r="V220" s="37"/>
    </row>
    <row r="221" spans="1:22" ht="14.5" x14ac:dyDescent="0.35">
      <c r="A221" s="37"/>
      <c r="B221" s="37"/>
      <c r="C221" s="37"/>
      <c r="D221" s="37"/>
      <c r="E221" s="37"/>
      <c r="F221" s="48"/>
      <c r="G221" s="48"/>
      <c r="H221" s="53"/>
      <c r="I221" s="48"/>
      <c r="J221" s="48"/>
      <c r="K221" s="48"/>
      <c r="L221" s="58"/>
      <c r="M221" s="58"/>
      <c r="N221" s="37"/>
      <c r="O221" s="37"/>
      <c r="P221" s="37"/>
      <c r="Q221" s="37"/>
      <c r="R221" s="37"/>
      <c r="S221" s="37"/>
      <c r="T221" s="37"/>
      <c r="U221" s="37"/>
      <c r="V221" s="37"/>
    </row>
    <row r="222" spans="1:22" ht="14.5" x14ac:dyDescent="0.35">
      <c r="A222" s="37"/>
      <c r="B222" s="37"/>
      <c r="C222" s="37"/>
      <c r="D222" s="37"/>
      <c r="E222" s="37"/>
      <c r="F222" s="48"/>
      <c r="G222" s="48"/>
      <c r="H222" s="53"/>
      <c r="I222" s="48"/>
      <c r="J222" s="48"/>
      <c r="K222" s="48"/>
      <c r="L222" s="58"/>
      <c r="M222" s="58"/>
      <c r="N222" s="37"/>
      <c r="O222" s="37"/>
      <c r="P222" s="37"/>
      <c r="Q222" s="37"/>
      <c r="R222" s="37"/>
      <c r="S222" s="37"/>
      <c r="T222" s="37"/>
      <c r="U222" s="37"/>
      <c r="V222" s="37"/>
    </row>
    <row r="223" spans="1:22" ht="14.5" x14ac:dyDescent="0.35">
      <c r="A223" s="37"/>
      <c r="B223" s="37"/>
      <c r="C223" s="37"/>
      <c r="D223" s="37"/>
      <c r="E223" s="37"/>
      <c r="F223" s="48"/>
      <c r="G223" s="48"/>
      <c r="H223" s="53"/>
      <c r="I223" s="48"/>
      <c r="J223" s="48"/>
      <c r="K223" s="48"/>
      <c r="L223" s="58"/>
      <c r="M223" s="58"/>
      <c r="N223" s="37"/>
      <c r="O223" s="37"/>
      <c r="P223" s="37"/>
      <c r="Q223" s="37"/>
      <c r="R223" s="37"/>
      <c r="S223" s="37"/>
      <c r="T223" s="37"/>
      <c r="U223" s="37"/>
      <c r="V223" s="37"/>
    </row>
    <row r="224" spans="1:22" ht="14.5" x14ac:dyDescent="0.35">
      <c r="A224" s="37"/>
      <c r="B224" s="37"/>
      <c r="C224" s="37"/>
      <c r="D224" s="37"/>
      <c r="E224" s="37"/>
      <c r="F224" s="48"/>
      <c r="G224" s="48"/>
      <c r="H224" s="53"/>
      <c r="I224" s="48"/>
      <c r="J224" s="48"/>
      <c r="K224" s="48"/>
      <c r="L224" s="58"/>
      <c r="M224" s="58"/>
      <c r="N224" s="37"/>
      <c r="O224" s="37"/>
      <c r="P224" s="37"/>
      <c r="Q224" s="37"/>
      <c r="R224" s="37"/>
      <c r="S224" s="37"/>
      <c r="T224" s="37"/>
      <c r="U224" s="37"/>
      <c r="V224" s="37"/>
    </row>
    <row r="225" spans="1:22" ht="14.5" x14ac:dyDescent="0.35">
      <c r="A225" s="37"/>
      <c r="B225" s="37"/>
      <c r="C225" s="37"/>
      <c r="D225" s="37"/>
      <c r="E225" s="37"/>
      <c r="F225" s="48"/>
      <c r="G225" s="48"/>
      <c r="H225" s="53"/>
      <c r="I225" s="48"/>
      <c r="J225" s="48"/>
      <c r="K225" s="48"/>
      <c r="L225" s="58"/>
      <c r="M225" s="58"/>
      <c r="N225" s="37"/>
      <c r="O225" s="37"/>
      <c r="P225" s="37"/>
      <c r="Q225" s="37"/>
      <c r="R225" s="37"/>
      <c r="S225" s="37"/>
      <c r="T225" s="37"/>
      <c r="U225" s="37"/>
      <c r="V225" s="37"/>
    </row>
    <row r="226" spans="1:22" ht="14.5" x14ac:dyDescent="0.35">
      <c r="A226" s="37"/>
      <c r="B226" s="37"/>
      <c r="C226" s="37"/>
      <c r="D226" s="37"/>
      <c r="E226" s="37"/>
      <c r="F226" s="48"/>
      <c r="G226" s="48"/>
      <c r="H226" s="53"/>
      <c r="I226" s="48"/>
      <c r="J226" s="48"/>
      <c r="K226" s="48"/>
      <c r="L226" s="58"/>
      <c r="M226" s="58"/>
      <c r="N226" s="37"/>
      <c r="O226" s="37"/>
      <c r="P226" s="37"/>
      <c r="Q226" s="37"/>
      <c r="R226" s="37"/>
      <c r="S226" s="37"/>
      <c r="T226" s="37"/>
      <c r="U226" s="37"/>
      <c r="V226" s="37"/>
    </row>
    <row r="227" spans="1:22" ht="14.5" x14ac:dyDescent="0.35">
      <c r="A227" s="37"/>
      <c r="B227" s="37"/>
      <c r="C227" s="37"/>
      <c r="D227" s="37"/>
      <c r="E227" s="37"/>
      <c r="F227" s="48"/>
      <c r="G227" s="48"/>
      <c r="H227" s="53"/>
      <c r="I227" s="48"/>
      <c r="J227" s="48"/>
      <c r="K227" s="48"/>
      <c r="L227" s="58"/>
      <c r="M227" s="58"/>
      <c r="N227" s="37"/>
      <c r="O227" s="37"/>
      <c r="P227" s="37"/>
      <c r="Q227" s="37"/>
      <c r="R227" s="37"/>
      <c r="S227" s="37"/>
      <c r="T227" s="37"/>
      <c r="U227" s="37"/>
      <c r="V227" s="37"/>
    </row>
    <row r="228" spans="1:22" ht="14.5" x14ac:dyDescent="0.35">
      <c r="A228" s="37"/>
      <c r="B228" s="37"/>
      <c r="C228" s="37"/>
      <c r="D228" s="37"/>
      <c r="E228" s="37"/>
      <c r="F228" s="48"/>
      <c r="G228" s="48"/>
      <c r="H228" s="53"/>
      <c r="I228" s="48"/>
      <c r="J228" s="48"/>
      <c r="K228" s="48"/>
      <c r="L228" s="58"/>
      <c r="M228" s="58"/>
      <c r="N228" s="37"/>
      <c r="O228" s="37"/>
      <c r="P228" s="37"/>
      <c r="Q228" s="37"/>
      <c r="R228" s="37"/>
      <c r="S228" s="37"/>
      <c r="T228" s="37"/>
      <c r="U228" s="37"/>
      <c r="V228" s="37"/>
    </row>
    <row r="229" spans="1:22" ht="14.5" x14ac:dyDescent="0.35">
      <c r="A229" s="37"/>
      <c r="B229" s="37"/>
      <c r="C229" s="37"/>
      <c r="D229" s="37"/>
      <c r="E229" s="37"/>
      <c r="F229" s="48"/>
      <c r="G229" s="48"/>
      <c r="H229" s="53"/>
      <c r="I229" s="48"/>
      <c r="J229" s="48"/>
      <c r="K229" s="48"/>
      <c r="L229" s="58"/>
      <c r="M229" s="58"/>
      <c r="N229" s="37"/>
      <c r="O229" s="37"/>
      <c r="P229" s="37"/>
      <c r="Q229" s="37"/>
      <c r="R229" s="37"/>
      <c r="S229" s="37"/>
      <c r="T229" s="37"/>
      <c r="U229" s="37"/>
      <c r="V229" s="37"/>
    </row>
    <row r="230" spans="1:22" ht="14.5" x14ac:dyDescent="0.35">
      <c r="A230" s="37"/>
      <c r="B230" s="37"/>
      <c r="C230" s="37"/>
      <c r="D230" s="37"/>
      <c r="E230" s="37"/>
      <c r="F230" s="48"/>
      <c r="G230" s="48"/>
      <c r="H230" s="53"/>
      <c r="I230" s="48"/>
      <c r="J230" s="48"/>
      <c r="K230" s="48"/>
      <c r="L230" s="58"/>
      <c r="M230" s="58"/>
      <c r="N230" s="37"/>
      <c r="O230" s="37"/>
      <c r="P230" s="37"/>
      <c r="Q230" s="37"/>
      <c r="R230" s="37"/>
      <c r="S230" s="37"/>
      <c r="T230" s="37"/>
      <c r="U230" s="37"/>
      <c r="V230" s="37"/>
    </row>
    <row r="231" spans="1:22" ht="14.5" x14ac:dyDescent="0.35">
      <c r="A231" s="37"/>
      <c r="B231" s="37"/>
      <c r="C231" s="37"/>
      <c r="D231" s="37"/>
      <c r="E231" s="37"/>
      <c r="F231" s="48"/>
      <c r="G231" s="48"/>
      <c r="H231" s="53"/>
      <c r="I231" s="48"/>
      <c r="J231" s="48"/>
      <c r="K231" s="48"/>
      <c r="L231" s="58"/>
      <c r="M231" s="58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2" ht="14.5" x14ac:dyDescent="0.35">
      <c r="A232" s="37"/>
      <c r="B232" s="37"/>
      <c r="C232" s="37"/>
      <c r="D232" s="37"/>
      <c r="E232" s="37"/>
      <c r="F232" s="48"/>
      <c r="G232" s="48"/>
      <c r="H232" s="53"/>
      <c r="I232" s="48"/>
      <c r="J232" s="48"/>
      <c r="K232" s="48"/>
      <c r="L232" s="58"/>
      <c r="M232" s="58"/>
      <c r="N232" s="37"/>
      <c r="O232" s="37"/>
      <c r="P232" s="37"/>
      <c r="Q232" s="37"/>
      <c r="R232" s="37"/>
      <c r="S232" s="37"/>
      <c r="T232" s="37"/>
      <c r="U232" s="37"/>
      <c r="V232" s="37"/>
    </row>
  </sheetData>
  <mergeCells count="2">
    <mergeCell ref="B1:I1"/>
    <mergeCell ref="G6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4296875" defaultRowHeight="15.75" customHeight="1" x14ac:dyDescent="0.25"/>
  <cols>
    <col min="1" max="1" width="7.453125" customWidth="1"/>
    <col min="2" max="2" width="11.453125" customWidth="1"/>
    <col min="3" max="4" width="7.453125" customWidth="1"/>
    <col min="5" max="5" width="14.1796875" customWidth="1"/>
    <col min="6" max="6" width="15.453125" customWidth="1"/>
    <col min="7" max="7" width="17.7265625" customWidth="1"/>
    <col min="8" max="8" width="18.26953125" customWidth="1"/>
    <col min="9" max="9" width="17.26953125" customWidth="1"/>
    <col min="10" max="10" width="17.1796875" customWidth="1"/>
    <col min="11" max="11" width="16.26953125" customWidth="1"/>
    <col min="12" max="12" width="16.7265625" customWidth="1"/>
    <col min="13" max="14" width="15.453125" customWidth="1"/>
    <col min="15" max="15" width="15.453125" hidden="1" customWidth="1"/>
    <col min="16" max="20" width="15.453125" customWidth="1"/>
    <col min="21" max="22" width="15.453125" hidden="1" customWidth="1"/>
    <col min="23" max="25" width="15.453125" customWidth="1"/>
    <col min="26" max="26" width="15.453125" hidden="1" customWidth="1"/>
    <col min="27" max="31" width="15.453125" customWidth="1"/>
    <col min="32" max="32" width="34.81640625" customWidth="1"/>
    <col min="33" max="34" width="14" customWidth="1"/>
  </cols>
  <sheetData>
    <row r="1" spans="1:34" ht="15.75" customHeight="1" x14ac:dyDescent="0.25">
      <c r="A1" s="13" t="s">
        <v>197</v>
      </c>
      <c r="B1" s="3"/>
      <c r="C1" s="4"/>
      <c r="D1" s="5"/>
      <c r="E1" s="29" t="s">
        <v>198</v>
      </c>
      <c r="F1" s="6"/>
      <c r="G1" s="2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5.75" customHeight="1" x14ac:dyDescent="0.25">
      <c r="A2" s="13" t="s">
        <v>199</v>
      </c>
      <c r="B2" s="3"/>
      <c r="C2" s="4"/>
      <c r="D2" s="7"/>
      <c r="E2" s="29" t="s">
        <v>200</v>
      </c>
      <c r="F2" s="92"/>
      <c r="G2" s="87"/>
      <c r="H2" s="8"/>
      <c r="I2" s="9" t="s">
        <v>201</v>
      </c>
      <c r="J2" s="10" t="s">
        <v>201</v>
      </c>
      <c r="K2" s="10"/>
      <c r="L2" s="11" t="s">
        <v>202</v>
      </c>
      <c r="M2" s="93" t="s">
        <v>203</v>
      </c>
      <c r="N2" s="84"/>
      <c r="O2" s="10"/>
      <c r="P2" s="10"/>
      <c r="Q2" s="10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5.75" customHeight="1" x14ac:dyDescent="0.25">
      <c r="A3" s="13" t="s">
        <v>204</v>
      </c>
      <c r="B3" s="3"/>
      <c r="C3" s="4"/>
      <c r="D3" s="5"/>
      <c r="E3" s="29" t="s">
        <v>205</v>
      </c>
      <c r="F3" s="86"/>
      <c r="G3" s="87"/>
      <c r="H3" s="8"/>
      <c r="I3" s="30"/>
      <c r="J3" s="10" t="s">
        <v>206</v>
      </c>
      <c r="K3" s="10"/>
      <c r="L3" s="12" t="s">
        <v>207</v>
      </c>
      <c r="M3" s="85" t="s">
        <v>208</v>
      </c>
      <c r="N3" s="84"/>
      <c r="O3" s="10"/>
      <c r="P3" s="10"/>
      <c r="Q3" s="10"/>
      <c r="R3" s="10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5.75" customHeight="1" x14ac:dyDescent="0.25">
      <c r="A4" s="13"/>
      <c r="B4" s="83"/>
      <c r="C4" s="84"/>
      <c r="D4" s="5"/>
      <c r="E4" s="29" t="s">
        <v>209</v>
      </c>
      <c r="F4" s="24"/>
      <c r="G4" s="25"/>
      <c r="H4" s="8"/>
      <c r="I4" s="31"/>
      <c r="J4" s="10" t="s">
        <v>210</v>
      </c>
      <c r="K4" s="10"/>
      <c r="L4" s="14" t="s">
        <v>211</v>
      </c>
      <c r="M4" s="85" t="s">
        <v>212</v>
      </c>
      <c r="N4" s="8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15.75" customHeight="1" x14ac:dyDescent="0.25">
      <c r="A5" s="13"/>
      <c r="B5" s="5"/>
      <c r="C5" s="5"/>
      <c r="D5" s="5"/>
      <c r="E5" s="29" t="s">
        <v>213</v>
      </c>
      <c r="F5" s="86"/>
      <c r="G5" s="87"/>
      <c r="H5" s="8"/>
      <c r="I5" s="15" t="s">
        <v>214</v>
      </c>
      <c r="J5" s="10" t="s">
        <v>215</v>
      </c>
      <c r="K5" s="10"/>
      <c r="L5" s="26" t="s">
        <v>216</v>
      </c>
      <c r="M5" s="28" t="s">
        <v>217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customHeight="1" x14ac:dyDescent="0.25">
      <c r="A6" s="8"/>
      <c r="B6" s="8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16" t="s">
        <v>218</v>
      </c>
      <c r="P6" s="8"/>
      <c r="Q6" s="8"/>
      <c r="R6" s="8"/>
      <c r="S6" s="8"/>
      <c r="T6" s="17"/>
      <c r="U6" s="16" t="s">
        <v>219</v>
      </c>
      <c r="V6" s="16" t="s">
        <v>220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5.75" customHeight="1" x14ac:dyDescent="0.25">
      <c r="A7" s="18"/>
      <c r="B7" s="18"/>
      <c r="C7" s="18"/>
      <c r="D7" s="18"/>
      <c r="E7" s="32" t="e">
        <f>#REF!&amp;" ("&amp;#REF!&amp;")"</f>
        <v>#REF!</v>
      </c>
      <c r="F7" s="19" t="s">
        <v>221</v>
      </c>
      <c r="G7" s="19" t="s">
        <v>222</v>
      </c>
      <c r="H7" s="19" t="s">
        <v>223</v>
      </c>
      <c r="I7" s="19" t="s">
        <v>224</v>
      </c>
      <c r="J7" s="19" t="s">
        <v>225</v>
      </c>
      <c r="K7" s="19" t="s">
        <v>226</v>
      </c>
      <c r="L7" s="19" t="s">
        <v>227</v>
      </c>
      <c r="M7" s="19" t="s">
        <v>228</v>
      </c>
      <c r="N7" s="19" t="s">
        <v>229</v>
      </c>
      <c r="O7" s="33" t="s">
        <v>230</v>
      </c>
      <c r="P7" s="19" t="s">
        <v>231</v>
      </c>
      <c r="Q7" s="19" t="s">
        <v>232</v>
      </c>
      <c r="R7" s="19" t="s">
        <v>233</v>
      </c>
      <c r="S7" s="19" t="s">
        <v>234</v>
      </c>
      <c r="T7" s="19" t="s">
        <v>235</v>
      </c>
      <c r="U7" s="19" t="s">
        <v>236</v>
      </c>
      <c r="V7" s="19" t="s">
        <v>237</v>
      </c>
      <c r="W7" s="19" t="s">
        <v>238</v>
      </c>
      <c r="X7" s="19" t="s">
        <v>239</v>
      </c>
      <c r="Y7" s="19" t="s">
        <v>240</v>
      </c>
      <c r="Z7" s="19" t="s">
        <v>241</v>
      </c>
      <c r="AA7" s="19" t="s">
        <v>242</v>
      </c>
      <c r="AB7" s="19" t="s">
        <v>243</v>
      </c>
      <c r="AC7" s="19" t="s">
        <v>244</v>
      </c>
      <c r="AD7" s="19" t="s">
        <v>245</v>
      </c>
      <c r="AE7" s="19" t="s">
        <v>246</v>
      </c>
      <c r="AF7" s="8"/>
      <c r="AG7" s="8"/>
      <c r="AH7" s="8"/>
    </row>
    <row r="8" spans="1:34" ht="15.75" customHeight="1" x14ac:dyDescent="0.25">
      <c r="A8" s="20" t="s">
        <v>247</v>
      </c>
      <c r="B8" s="20" t="s">
        <v>248</v>
      </c>
      <c r="C8" s="20" t="s">
        <v>235</v>
      </c>
      <c r="D8" s="20" t="s">
        <v>249</v>
      </c>
      <c r="E8" s="34"/>
      <c r="F8" s="88" t="s">
        <v>250</v>
      </c>
      <c r="G8" s="89"/>
      <c r="H8" s="89"/>
      <c r="I8" s="89"/>
      <c r="J8" s="89"/>
      <c r="K8" s="89"/>
      <c r="L8" s="89"/>
      <c r="M8" s="89"/>
      <c r="N8" s="89"/>
      <c r="O8" s="89"/>
      <c r="P8" s="87"/>
      <c r="Q8" s="90" t="s">
        <v>251</v>
      </c>
      <c r="R8" s="89"/>
      <c r="S8" s="89"/>
      <c r="T8" s="87"/>
      <c r="U8" s="35"/>
      <c r="V8" s="35"/>
      <c r="W8" s="91" t="s">
        <v>252</v>
      </c>
      <c r="X8" s="89"/>
      <c r="Y8" s="89"/>
      <c r="Z8" s="89"/>
      <c r="AA8" s="89"/>
      <c r="AB8" s="89"/>
      <c r="AC8" s="89"/>
      <c r="AD8" s="89"/>
      <c r="AE8" s="87"/>
      <c r="AF8" s="8"/>
      <c r="AG8" s="8"/>
      <c r="AH8" s="8"/>
    </row>
    <row r="9" spans="1:34" ht="15.75" customHeight="1" x14ac:dyDescent="0.25">
      <c r="A9" s="5"/>
      <c r="B9" s="5"/>
      <c r="C9" s="5"/>
      <c r="D9" s="5"/>
      <c r="E9" s="23" t="s">
        <v>253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1"/>
      <c r="Q9" s="36"/>
      <c r="R9" s="36"/>
      <c r="S9" s="36"/>
      <c r="T9" s="36"/>
      <c r="U9" s="36"/>
      <c r="V9" s="36"/>
      <c r="W9" s="1"/>
      <c r="X9" s="36"/>
      <c r="Y9" s="36"/>
      <c r="Z9" s="36"/>
      <c r="AA9" s="36"/>
      <c r="AB9" s="36"/>
      <c r="AC9" s="1"/>
      <c r="AD9" s="36"/>
      <c r="AE9" s="36"/>
      <c r="AF9" s="8"/>
      <c r="AG9" s="8"/>
      <c r="AH9" s="8"/>
    </row>
    <row r="10" spans="1:34" ht="15.75" customHeight="1" x14ac:dyDescent="0.25">
      <c r="A10" s="21" t="s">
        <v>254</v>
      </c>
      <c r="B10" s="21" t="s">
        <v>254</v>
      </c>
      <c r="C10" s="21" t="s">
        <v>254</v>
      </c>
      <c r="D10" s="21" t="s">
        <v>254</v>
      </c>
      <c r="E10" s="27" t="s">
        <v>255</v>
      </c>
      <c r="F10" s="1"/>
      <c r="G10" s="1"/>
      <c r="H10" s="1"/>
      <c r="I10" s="36"/>
      <c r="J10" s="36"/>
      <c r="K10" s="1"/>
      <c r="L10" s="1"/>
      <c r="M10" s="36"/>
      <c r="N10" s="1"/>
      <c r="O10" s="36"/>
      <c r="P10" s="36"/>
      <c r="Q10" s="1"/>
      <c r="R10" s="1"/>
      <c r="S10" s="1"/>
      <c r="T10" s="36"/>
      <c r="U10" s="36"/>
      <c r="V10" s="36"/>
      <c r="W10" s="36"/>
      <c r="X10" s="1"/>
      <c r="Y10" s="1"/>
      <c r="Z10" s="36"/>
      <c r="AA10" s="1"/>
      <c r="AB10" s="1"/>
      <c r="AC10" s="36"/>
      <c r="AD10" s="36"/>
      <c r="AE10" s="36"/>
      <c r="AF10" s="8"/>
      <c r="AG10" s="8"/>
      <c r="AH10" s="8"/>
    </row>
    <row r="11" spans="1:34" ht="15.75" customHeight="1" x14ac:dyDescent="0.25">
      <c r="A11" s="21" t="s">
        <v>254</v>
      </c>
      <c r="B11" s="21" t="s">
        <v>254</v>
      </c>
      <c r="C11" s="21" t="s">
        <v>254</v>
      </c>
      <c r="D11" s="21" t="s">
        <v>254</v>
      </c>
      <c r="E11" s="27" t="s">
        <v>256</v>
      </c>
      <c r="F11" s="1"/>
      <c r="G11" s="1"/>
      <c r="H11" s="1"/>
      <c r="I11" s="36"/>
      <c r="J11" s="36"/>
      <c r="K11" s="1"/>
      <c r="L11" s="1"/>
      <c r="M11" s="36"/>
      <c r="N11" s="1"/>
      <c r="O11" s="36"/>
      <c r="P11" s="36"/>
      <c r="Q11" s="1"/>
      <c r="R11" s="1"/>
      <c r="S11" s="1"/>
      <c r="T11" s="36"/>
      <c r="U11" s="36"/>
      <c r="V11" s="36"/>
      <c r="W11" s="36"/>
      <c r="X11" s="1"/>
      <c r="Y11" s="1"/>
      <c r="Z11" s="36"/>
      <c r="AA11" s="1"/>
      <c r="AB11" s="1"/>
      <c r="AC11" s="36"/>
      <c r="AD11" s="36"/>
      <c r="AE11" s="36"/>
      <c r="AF11" s="8"/>
      <c r="AG11" s="8"/>
      <c r="AH11" s="8"/>
    </row>
    <row r="12" spans="1:34" ht="15.75" customHeight="1" x14ac:dyDescent="0.25">
      <c r="A12" s="5"/>
      <c r="B12" s="5"/>
      <c r="C12" s="5"/>
      <c r="D12" s="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customHeight="1" x14ac:dyDescent="0.25">
      <c r="A13" s="5"/>
      <c r="B13" s="5"/>
      <c r="C13" s="5"/>
      <c r="D13" s="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75" customHeight="1" x14ac:dyDescent="0.25">
      <c r="A14" s="5"/>
      <c r="B14" s="5"/>
      <c r="C14" s="5"/>
      <c r="D14" s="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75" customHeight="1" x14ac:dyDescent="0.25">
      <c r="A15" s="5"/>
      <c r="B15" s="5"/>
      <c r="C15" s="5"/>
      <c r="D15" s="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75" customHeight="1" x14ac:dyDescent="0.25">
      <c r="A16" s="5"/>
      <c r="B16" s="5"/>
      <c r="C16" s="5"/>
      <c r="D16" s="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257</v>
      </c>
      <c r="AE16" s="8" t="s">
        <v>257</v>
      </c>
      <c r="AF16" s="8" t="s">
        <v>257</v>
      </c>
      <c r="AG16" s="8"/>
      <c r="AH16" s="8" t="s">
        <v>257</v>
      </c>
    </row>
    <row r="21" spans="12:12" ht="15.75" customHeight="1" x14ac:dyDescent="0.25">
      <c r="L21" s="8" t="s">
        <v>257</v>
      </c>
    </row>
    <row r="31" spans="12:12" ht="12.5" x14ac:dyDescent="0.25"/>
    <row r="32" spans="12:12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</sheetData>
  <mergeCells count="10">
    <mergeCell ref="W8:AE8"/>
    <mergeCell ref="F2:G2"/>
    <mergeCell ref="M2:N2"/>
    <mergeCell ref="F3:G3"/>
    <mergeCell ref="M3:N3"/>
    <mergeCell ref="B4:C4"/>
    <mergeCell ref="M4:N4"/>
    <mergeCell ref="F5:G5"/>
    <mergeCell ref="F8:P8"/>
    <mergeCell ref="Q8:T8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AZS6SFW4AK2Z-1321766168-233</_dlc_DocId>
    <_dlc_DocIdUrl xmlns="de691e59-5010-4ecb-9782-7a5fcd7f2ee7">
      <Url>https://cms.ginniemae.gov/data_and_reports/reporting/_layouts/15/DocIdRedir.aspx?ID=AZS6SFW4AK2Z-1321766168-233</Url>
      <Description>AZS6SFW4AK2Z-1321766168-233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4F4229-F1AF-4356-A40B-F2B0CB190780}">
  <ds:schemaRefs>
    <ds:schemaRef ds:uri="http://schemas.microsoft.com/office/2006/documentManagement/types"/>
    <ds:schemaRef ds:uri="http://purl.org/dc/dcmitype/"/>
    <ds:schemaRef ds:uri="b3df3de6-2c12-4bb7-8147-abf59427e194"/>
    <ds:schemaRef ds:uri="http://schemas.microsoft.com/office/2006/metadata/properties"/>
    <ds:schemaRef ds:uri="69fb3cda-731b-4ba9-a343-64f4efd976f4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CB83CF-386F-4E94-BBD9-CBD79B7C1E0C}"/>
</file>

<file path=customXml/itemProps4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Issuance Summary December</vt:lpstr>
      <vt:lpstr>Issuance Summary April</vt:lpstr>
      <vt:lpstr>2021-192 (NOM)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Beitler</dc:creator>
  <cp:keywords/>
  <dc:description/>
  <cp:lastModifiedBy>Jordan Beitler (US)</cp:lastModifiedBy>
  <cp:revision/>
  <dcterms:created xsi:type="dcterms:W3CDTF">2024-05-16T15:30:08Z</dcterms:created>
  <dcterms:modified xsi:type="dcterms:W3CDTF">2025-12-30T14:42:36Z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8cb7295a-0738-4907-a049-fd7d9df18544</vt:lpwstr>
  </property>
  <property fmtid="{D5CDD505-2E9C-101B-9397-08002B2CF9AE}" pid="4" name="MediaServiceImageTags">
    <vt:lpwstr/>
  </property>
</Properties>
</file>