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notoya_palmer_hud_gov/Documents/Documents/"/>
    </mc:Choice>
  </mc:AlternateContent>
  <xr:revisionPtr revIDLastSave="0" documentId="8_{6589D0DE-B125-434B-9598-07F66BB2017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ssuance Summary April" sheetId="16" state="hidden" r:id="rId1"/>
    <sheet name="2021-192 (NOM)" sheetId="15" state="hidden" r:id="rId2"/>
    <sheet name="Issuance Summary January" sheetId="17" r:id="rId3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4" i="17" l="1"/>
  <c r="L174" i="17"/>
  <c r="D7" i="17"/>
  <c r="D10" i="17" s="1"/>
  <c r="M120" i="17" l="1"/>
  <c r="M138" i="17" l="1"/>
  <c r="M173" i="17" l="1"/>
  <c r="L173" i="17"/>
  <c r="M164" i="17"/>
  <c r="L164" i="17"/>
  <c r="M157" i="17"/>
  <c r="L157" i="17"/>
  <c r="M135" i="17"/>
  <c r="L135" i="17"/>
  <c r="M127" i="17"/>
  <c r="L127" i="17"/>
  <c r="L125" i="17"/>
  <c r="L121" i="17"/>
  <c r="M119" i="17"/>
  <c r="L119" i="17"/>
  <c r="L99" i="17"/>
  <c r="M97" i="17"/>
  <c r="L97" i="17"/>
  <c r="M88" i="17"/>
  <c r="L88" i="17"/>
  <c r="M84" i="17"/>
  <c r="L84" i="17"/>
  <c r="M81" i="17"/>
  <c r="L81" i="17"/>
  <c r="M68" i="17"/>
  <c r="L68" i="17"/>
  <c r="M55" i="17"/>
  <c r="L55" i="17"/>
  <c r="M41" i="17"/>
  <c r="L41" i="17"/>
  <c r="M24" i="17"/>
  <c r="L24" i="17"/>
  <c r="E173" i="17"/>
  <c r="B173" i="17"/>
  <c r="E164" i="17"/>
  <c r="B164" i="17"/>
  <c r="M159" i="17"/>
  <c r="L159" i="17"/>
  <c r="E159" i="17"/>
  <c r="B159" i="17"/>
  <c r="E157" i="17"/>
  <c r="B157" i="17"/>
  <c r="M150" i="17"/>
  <c r="L150" i="17"/>
  <c r="E150" i="17"/>
  <c r="B150" i="17"/>
  <c r="M148" i="17"/>
  <c r="L148" i="17"/>
  <c r="E148" i="17"/>
  <c r="B148" i="17"/>
  <c r="M121" i="17"/>
  <c r="E143" i="17"/>
  <c r="M143" i="17"/>
  <c r="L143" i="17"/>
  <c r="B143" i="17"/>
  <c r="M139" i="17"/>
  <c r="L139" i="17"/>
  <c r="M137" i="17"/>
  <c r="L137" i="17"/>
  <c r="M129" i="17"/>
  <c r="L129" i="17"/>
  <c r="M125" i="17"/>
  <c r="M146" i="17" l="1"/>
  <c r="L146" i="17"/>
  <c r="L141" i="17" l="1"/>
  <c r="M141" i="17"/>
  <c r="E139" i="17"/>
  <c r="B139" i="17"/>
  <c r="E141" i="17"/>
  <c r="E146" i="17"/>
  <c r="B146" i="17"/>
  <c r="M99" i="17" l="1"/>
  <c r="B141" i="17" l="1"/>
  <c r="B127" i="17" l="1"/>
  <c r="B135" i="17" l="1"/>
  <c r="E135" i="17"/>
  <c r="E137" i="17"/>
  <c r="B137" i="17"/>
  <c r="E129" i="17"/>
  <c r="B129" i="17"/>
  <c r="E24" i="17" l="1"/>
  <c r="E41" i="17"/>
  <c r="E55" i="17"/>
  <c r="E68" i="17"/>
  <c r="E81" i="17"/>
  <c r="E84" i="17"/>
  <c r="E88" i="17"/>
  <c r="E97" i="17"/>
  <c r="E99" i="17"/>
  <c r="E119" i="17"/>
  <c r="E121" i="17"/>
  <c r="E125" i="17"/>
  <c r="E127" i="17"/>
  <c r="C9" i="17" l="1"/>
  <c r="C8" i="17"/>
  <c r="C7" i="17"/>
  <c r="B24" i="17"/>
  <c r="B121" i="17"/>
  <c r="B125" i="17"/>
  <c r="B119" i="17"/>
  <c r="B99" i="17"/>
  <c r="B97" i="17"/>
  <c r="B88" i="17"/>
  <c r="B84" i="17"/>
  <c r="B81" i="17"/>
  <c r="B68" i="17"/>
  <c r="B55" i="17"/>
  <c r="B41" i="17"/>
  <c r="D9" i="17" s="1"/>
  <c r="E8" i="17" l="1"/>
  <c r="E7" i="17"/>
  <c r="D8" i="17"/>
  <c r="E9" i="17"/>
  <c r="C10" i="17"/>
  <c r="E10" i="16"/>
  <c r="D10" i="16"/>
  <c r="C10" i="16"/>
  <c r="E7" i="15"/>
  <c r="E10" i="17" l="1"/>
</calcChain>
</file>

<file path=xl/sharedStrings.xml><?xml version="1.0" encoding="utf-8"?>
<sst xmlns="http://schemas.openxmlformats.org/spreadsheetml/2006/main" count="1773" uniqueCount="268">
  <si>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</si>
  <si>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</si>
  <si>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</si>
  <si>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</si>
  <si>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</si>
  <si>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</si>
  <si>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</si>
  <si>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</si>
  <si>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</si>
  <si>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</si>
  <si>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</si>
  <si>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</si>
  <si>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</si>
  <si>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</si>
  <si>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</si>
  <si>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</si>
  <si>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</si>
  <si>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</si>
  <si>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</si>
  <si>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</si>
  <si>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2024-057</t>
  </si>
  <si>
    <t>Goldman Sachs &amp; Co. LLC</t>
  </si>
  <si>
    <t>U.S. Bank National Association</t>
  </si>
  <si>
    <t>G2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</si>
  <si>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</si>
  <si>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</si>
  <si>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</si>
  <si>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</si>
  <si>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</si>
  <si>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</si>
  <si>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</si>
  <si>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</si>
  <si>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</si>
  <si>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</si>
  <si>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>SC/G2</t>
  </si>
  <si>
    <t>N/A</t>
  </si>
  <si>
    <t xml:space="preserve"> SC/PT </t>
  </si>
  <si>
    <t xml:space="preserve"> FIX/Z </t>
  </si>
  <si>
    <t xml:space="preserve"> $                                          -</t>
  </si>
  <si>
    <t>G1/G2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</si>
  <si>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</si>
  <si>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</si>
  <si>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</si>
  <si>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</si>
  <si>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</si>
  <si>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</si>
  <si>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 </t>
  </si>
  <si>
    <t>2024-058</t>
  </si>
  <si>
    <t>Citigroup Global Markets Inc.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</si>
  <si>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</si>
  <si>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</si>
  <si>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</si>
  <si>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</si>
  <si>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</si>
  <si>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</si>
  <si>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</si>
  <si>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</si>
  <si>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</si>
  <si>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>J.P. Morgan Securities LLC</t>
  </si>
  <si>
    <t xml:space="preserve"> SC/SEQ/AD </t>
  </si>
  <si>
    <t xml:space="preserve"> PT/SUP/PAC I/PAC II </t>
  </si>
  <si>
    <t>2024-059 Total</t>
  </si>
  <si>
    <t>2024-060</t>
  </si>
  <si>
    <t>Barclays Capital Inc.</t>
  </si>
  <si>
    <t>2024-060 Total</t>
  </si>
  <si>
    <t>2024-061</t>
  </si>
  <si>
    <t>BofA Securities, Inc.</t>
  </si>
  <si>
    <t xml:space="preserve"> PO/FIX/FLT/T/INV/IO </t>
  </si>
  <si>
    <t xml:space="preserve"> INV/IO </t>
  </si>
  <si>
    <t>2024-061 Total</t>
  </si>
  <si>
    <t>2024-062</t>
  </si>
  <si>
    <t>Wells Fargo Bank, N.A.</t>
  </si>
  <si>
    <t xml:space="preserve"> SUP/PAC/AD </t>
  </si>
  <si>
    <t>2024-062 Total</t>
  </si>
  <si>
    <t>2024-063</t>
  </si>
  <si>
    <t>Jefferies LLC</t>
  </si>
  <si>
    <t>The Bank of New York Mellon Trust Company, N.A.</t>
  </si>
  <si>
    <t>G1</t>
  </si>
  <si>
    <t xml:space="preserve"> WAC/IO/DLY </t>
  </si>
  <si>
    <t>2024-063 Total</t>
  </si>
  <si>
    <t>2024-064</t>
  </si>
  <si>
    <t>BMO Capital Markets Corp.</t>
  </si>
  <si>
    <t xml:space="preserve"> PT/SEQ/PAC/AD/SUP </t>
  </si>
  <si>
    <t xml:space="preserve"> PO/FIX/IO </t>
  </si>
  <si>
    <t>2024-064 Total</t>
  </si>
  <si>
    <t>2024-065</t>
  </si>
  <si>
    <t>Morgan Stanley &amp; Co. LLC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</si>
  <si>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</si>
  <si>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</si>
  <si>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</si>
  <si>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</si>
  <si>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</si>
  <si>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BNP Paribas Securities Corp.</t>
  </si>
  <si>
    <t>SC/G1/G2</t>
  </si>
  <si>
    <t>2024-066 Total</t>
  </si>
  <si>
    <t>2024-067</t>
  </si>
  <si>
    <t>2024-067 Total</t>
  </si>
  <si>
    <t>2024-068</t>
  </si>
  <si>
    <t>Santander US Capital Markets LLC</t>
  </si>
  <si>
    <t>2024-068 Total</t>
  </si>
  <si>
    <t>2024-069</t>
  </si>
  <si>
    <t>Mizuho Securities USA LLC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</si>
  <si>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</si>
  <si>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</si>
  <si>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</si>
  <si>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</si>
  <si>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</si>
  <si>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</si>
  <si>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</si>
  <si>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>Nomura Securities International, Inc.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</si>
  <si>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</si>
  <si>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</si>
  <si>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</si>
  <si>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</si>
  <si>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</si>
  <si>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</si>
  <si>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</si>
  <si>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</si>
  <si>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</si>
  <si>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>PNC Capital Markets LLC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</si>
  <si>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</si>
  <si>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</si>
  <si>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</si>
  <si>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</si>
  <si>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</si>
  <si>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</si>
  <si>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</si>
  <si>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</si>
  <si>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1N/A - Information on the ReREMIC Trust Assets can be found in the REMIC Certificate List lookup option within the Disclosure Data Search on Ginnie Mae's website.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</si>
  <si>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</si>
  <si>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</si>
  <si>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</si>
  <si>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</si>
  <si>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</si>
  <si>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</si>
  <si>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</si>
  <si>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</si>
  <si>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</si>
  <si>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</si>
  <si>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</si>
  <si>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</si>
  <si>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</si>
  <si>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</si>
  <si>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</si>
  <si>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</si>
  <si>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</si>
  <si>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</si>
  <si>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</si>
  <si>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</si>
  <si>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</si>
  <si>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</si>
  <si>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</si>
  <si>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</si>
  <si>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</si>
  <si>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</si>
  <si>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</si>
  <si>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</si>
  <si>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</si>
  <si>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</si>
  <si>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</si>
  <si>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</si>
  <si>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</si>
  <si>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</si>
  <si>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</si>
  <si>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</si>
  <si>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</si>
  <si>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</si>
  <si>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</si>
  <si>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</si>
  <si>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</si>
  <si>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</si>
  <si>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</si>
  <si>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</si>
  <si>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</si>
  <si>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</si>
  <si>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</si>
  <si>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</si>
  <si>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</si>
  <si>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</si>
  <si>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</si>
  <si>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</si>
  <si>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</si>
  <si>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</si>
  <si>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</si>
  <si>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</si>
  <si>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</si>
  <si>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</si>
  <si>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</si>
  <si>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</si>
  <si>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</si>
  <si>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r>
      <rPr>
        <b/>
        <sz val="18"/>
        <color rgb="FF4472C4"/>
        <rFont val="Arial"/>
      </rPr>
      <t>January 2026 Ginnie Mae REMIC Issuance Summary</t>
    </r>
    <r>
      <rPr>
        <b/>
        <vertAlign val="superscript"/>
        <sz val="18"/>
        <color rgb="FF4472C4"/>
        <rFont val="Arial"/>
      </rPr>
      <t>1</t>
    </r>
  </si>
  <si>
    <t>2026-001</t>
  </si>
  <si>
    <t>PT/SEQ/AD</t>
  </si>
  <si>
    <t>FIX/FLT/INV/IO/Z</t>
  </si>
  <si>
    <t>PT</t>
  </si>
  <si>
    <t>FLT/INV/IO</t>
  </si>
  <si>
    <t>SEQ/AD</t>
  </si>
  <si>
    <t>FIX/Z</t>
  </si>
  <si>
    <t>2026-002</t>
  </si>
  <si>
    <t>PAC/AD/SUP</t>
  </si>
  <si>
    <t>PAC/AD/PT/SUP</t>
  </si>
  <si>
    <t>2026-003</t>
  </si>
  <si>
    <t>2026-004</t>
  </si>
  <si>
    <t>FIX/Z/FLT/INV/IO</t>
  </si>
  <si>
    <t>FIX</t>
  </si>
  <si>
    <t>SEQ/AD/PT</t>
  </si>
  <si>
    <t>2026-005</t>
  </si>
  <si>
    <t>PT/SEQ</t>
  </si>
  <si>
    <t>FIX/WAC/IO/DLY</t>
  </si>
  <si>
    <t>WAC/IO/DLY</t>
  </si>
  <si>
    <t>SC/PT</t>
  </si>
  <si>
    <t>WAC/DLY</t>
  </si>
  <si>
    <t>2026-006</t>
  </si>
  <si>
    <t>PT/PAC/AD/SUP</t>
  </si>
  <si>
    <t>2026-007</t>
  </si>
  <si>
    <t>FIX/FLT/INV/IO</t>
  </si>
  <si>
    <t>2026-008</t>
  </si>
  <si>
    <t>2026-009</t>
  </si>
  <si>
    <t>FLT/FIX/INV/IO/Z</t>
  </si>
  <si>
    <t>2026-010</t>
  </si>
  <si>
    <t>2026-011</t>
  </si>
  <si>
    <t>SEQ</t>
  </si>
  <si>
    <t>FIX/Z/WAC/IO/DLY</t>
  </si>
  <si>
    <t>2026-012</t>
  </si>
  <si>
    <t>2026-013</t>
  </si>
  <si>
    <t>2026-014</t>
  </si>
  <si>
    <t>2026-015</t>
  </si>
  <si>
    <t>2026-016</t>
  </si>
  <si>
    <t>2026-017</t>
  </si>
  <si>
    <t>2026-018</t>
  </si>
  <si>
    <t>2026-019</t>
  </si>
  <si>
    <t>2026-020</t>
  </si>
  <si>
    <t>Cantor Fitzgerald &amp; Co.</t>
  </si>
  <si>
    <t>HPT</t>
  </si>
  <si>
    <t>HWAC/IO/DLY/FLT/HZ</t>
  </si>
  <si>
    <t>2026-021</t>
  </si>
  <si>
    <t>2026-022</t>
  </si>
  <si>
    <t xml:space="preserve">2026-H01
</t>
  </si>
  <si>
    <t xml:space="preserve">2026-H02
</t>
  </si>
  <si>
    <t xml:space="preserve">2026-H03
</t>
  </si>
  <si>
    <t>INV/IO</t>
  </si>
  <si>
    <t xml:space="preserve">2026-H04
</t>
  </si>
  <si>
    <t>TAC/AD/SUP</t>
  </si>
  <si>
    <t>SC/NTL/PT</t>
  </si>
  <si>
    <t>PAC/PT/SUP</t>
  </si>
  <si>
    <t>FLT/HWAC/HZ/IO/DLY</t>
  </si>
  <si>
    <t>SEQ/PT</t>
  </si>
  <si>
    <t>FIX/IO/FLT/INV</t>
  </si>
  <si>
    <t>FLT/INV/IO/FIX/Z</t>
  </si>
  <si>
    <t>FLT/INV/IO/FIX</t>
  </si>
  <si>
    <t>FLT/FIX/Z/INV/IO</t>
  </si>
  <si>
    <t>FIX/Z/IO</t>
  </si>
  <si>
    <t>PAC I/PAC II/PT/SUP</t>
  </si>
  <si>
    <t>PAC/TAC/AD/SUP</t>
  </si>
  <si>
    <t>FIX/IO/Z</t>
  </si>
  <si>
    <t>G2/SC/G2</t>
  </si>
  <si>
    <t>15/30</t>
  </si>
  <si>
    <t>PAC I/PAC II/PT/SUP/AD/SEQ</t>
  </si>
  <si>
    <t>SUP/PAC I/PAC II/AD/PT</t>
  </si>
  <si>
    <t>SUP/PAC/PT</t>
  </si>
  <si>
    <t>PAC/SUP/AD</t>
  </si>
  <si>
    <t>PAC/AD/SUP/PT</t>
  </si>
  <si>
    <t>FLT/INV/DLY</t>
  </si>
  <si>
    <t>FLT/PO/INV/IO/Z</t>
  </si>
  <si>
    <t>PO/FLT/INV/IO/FIX/Z</t>
  </si>
  <si>
    <t>PT/SEQ/PAC/AD/SUP</t>
  </si>
  <si>
    <t>PAC/PAC I/PAC II/AD/SUP</t>
  </si>
  <si>
    <t>SUP/PAC/PAC I/PAC II/AD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</si>
</sst>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4" tint="0.59999389629810485"/>
      <name val="Calibri"/>
      <family val="2"/>
    </font>
    <font>
      <sz val="11"/>
      <name val="Calibri"/>
      <family val="2"/>
      <scheme val="minor"/>
    </font>
    <font>
      <b/>
      <sz val="18"/>
      <color rgb="FF4472C4"/>
      <name val="Arial"/>
    </font>
    <font>
      <b/>
      <vertAlign val="superscript"/>
      <sz val="18"/>
      <color rgb="FF4472C4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166" fontId="15" fillId="0" borderId="0" xfId="0" applyNumberFormat="1" applyFont="1"/>
    <xf numFmtId="0" fontId="20" fillId="16" borderId="0" xfId="0" applyFont="1" applyFill="1"/>
    <xf numFmtId="3" fontId="10" fillId="0" borderId="0" xfId="0" applyNumberFormat="1" applyFont="1"/>
    <xf numFmtId="0" fontId="18" fillId="16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67" fontId="18" fillId="16" borderId="3" xfId="0" applyNumberFormat="1" applyFont="1" applyFill="1" applyBorder="1"/>
    <xf numFmtId="9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6" fontId="10" fillId="0" borderId="0" xfId="0" applyNumberFormat="1" applyFont="1"/>
    <xf numFmtId="1" fontId="18" fillId="16" borderId="0" xfId="0" applyNumberFormat="1" applyFont="1" applyFill="1" applyAlignment="1">
      <alignment horizontal="center"/>
    </xf>
    <xf numFmtId="1" fontId="18" fillId="16" borderId="3" xfId="0" applyNumberFormat="1" applyFont="1" applyFill="1" applyBorder="1" applyAlignment="1">
      <alignment horizontal="center"/>
    </xf>
    <xf numFmtId="3" fontId="10" fillId="0" borderId="3" xfId="0" applyNumberFormat="1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3" xfId="0" applyFont="1" applyBorder="1" applyAlignment="1">
      <alignment horizontal="center"/>
    </xf>
    <xf numFmtId="165" fontId="10" fillId="0" borderId="3" xfId="0" applyNumberFormat="1" applyFont="1" applyBorder="1" applyAlignment="1">
      <alignment horizontal="center" wrapText="1"/>
    </xf>
    <xf numFmtId="167" fontId="2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2" fillId="0" borderId="0" xfId="0" applyFont="1"/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75" x14ac:dyDescent="0.2"/>
  <cols>
    <col min="2" max="2" width="28.85546875" customWidth="1"/>
    <col min="3" max="3" width="31.5703125" bestFit="1" customWidth="1"/>
    <col min="4" max="4" width="43.5703125" bestFit="1" customWidth="1"/>
    <col min="5" max="5" width="25.42578125" bestFit="1" customWidth="1"/>
    <col min="6" max="6" width="8.42578125" style="2" bestFit="1" customWidth="1"/>
    <col min="7" max="7" width="9.85546875" style="2" bestFit="1" customWidth="1"/>
    <col min="8" max="8" width="8" style="57" bestFit="1" customWidth="1"/>
    <col min="9" max="9" width="8.5703125" style="2" bestFit="1" customWidth="1"/>
    <col min="10" max="10" width="26.140625" style="2" customWidth="1"/>
    <col min="11" max="11" width="29.42578125" style="2" customWidth="1"/>
    <col min="12" max="12" width="32" style="62" bestFit="1" customWidth="1"/>
    <col min="13" max="13" width="22.28515625" style="62" bestFit="1" customWidth="1"/>
  </cols>
  <sheetData>
    <row r="1" spans="1:22" ht="26.25" x14ac:dyDescent="0.35">
      <c r="A1" s="37"/>
      <c r="B1" s="83" t="s">
        <v>0</v>
      </c>
      <c r="C1" s="83"/>
      <c r="D1" s="83"/>
      <c r="E1" s="83"/>
      <c r="F1" s="83"/>
      <c r="G1" s="83"/>
      <c r="H1" s="83"/>
      <c r="I1" s="83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5" x14ac:dyDescent="0.2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5" x14ac:dyDescent="0.2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75" x14ac:dyDescent="0.2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5" x14ac:dyDescent="0.2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75" x14ac:dyDescent="0.2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84"/>
      <c r="H6" s="84"/>
      <c r="I6" s="84"/>
      <c r="J6" s="84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5" x14ac:dyDescent="0.2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84"/>
      <c r="H7" s="84"/>
      <c r="I7" s="84"/>
      <c r="J7" s="84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5" x14ac:dyDescent="0.2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84"/>
      <c r="H8" s="84"/>
      <c r="I8" s="84"/>
      <c r="J8" s="84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5" x14ac:dyDescent="0.2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84"/>
      <c r="H9" s="84"/>
      <c r="I9" s="84"/>
      <c r="J9" s="84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.75" thickBot="1" x14ac:dyDescent="0.3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84"/>
      <c r="H10" s="84"/>
      <c r="I10" s="84"/>
      <c r="J10" s="84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5" x14ac:dyDescent="0.2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5" x14ac:dyDescent="0.2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5" x14ac:dyDescent="0.2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75" x14ac:dyDescent="0.2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5" x14ac:dyDescent="0.2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7.25" x14ac:dyDescent="0.2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5" x14ac:dyDescent="0.25">
      <c r="A17" s="37"/>
      <c r="B17" s="37" t="s">
        <v>20</v>
      </c>
      <c r="C17" s="37" t="s">
        <v>21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24</v>
      </c>
      <c r="K17" s="48" t="s">
        <v>25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5" x14ac:dyDescent="0.2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26</v>
      </c>
      <c r="K18" s="48" t="s">
        <v>27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5" x14ac:dyDescent="0.2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26</v>
      </c>
      <c r="K19" s="48" t="s">
        <v>27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5" x14ac:dyDescent="0.2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28</v>
      </c>
      <c r="K20" s="48" t="s">
        <v>29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5" x14ac:dyDescent="0.2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28</v>
      </c>
      <c r="K21" s="48" t="s">
        <v>29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5" x14ac:dyDescent="0.2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24</v>
      </c>
      <c r="K22" s="48" t="s">
        <v>25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5" x14ac:dyDescent="0.2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24</v>
      </c>
      <c r="K23" s="48" t="s">
        <v>25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5" x14ac:dyDescent="0.2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30</v>
      </c>
      <c r="K24" s="48" t="s">
        <v>31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5" x14ac:dyDescent="0.2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32</v>
      </c>
      <c r="K25" s="48" t="s">
        <v>33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5" x14ac:dyDescent="0.25">
      <c r="A26" s="37"/>
      <c r="B26" s="37"/>
      <c r="C26" s="37"/>
      <c r="D26" s="37"/>
      <c r="E26" s="37"/>
      <c r="F26" s="48">
        <v>10</v>
      </c>
      <c r="G26" s="48" t="s">
        <v>34</v>
      </c>
      <c r="H26" s="53" t="s">
        <v>35</v>
      </c>
      <c r="I26" s="48" t="s">
        <v>35</v>
      </c>
      <c r="J26" s="48" t="s">
        <v>36</v>
      </c>
      <c r="K26" s="48" t="s">
        <v>25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5" x14ac:dyDescent="0.25">
      <c r="A27" s="37"/>
      <c r="B27" s="37"/>
      <c r="C27" s="37"/>
      <c r="D27" s="37"/>
      <c r="E27" s="37"/>
      <c r="F27" s="48">
        <v>11</v>
      </c>
      <c r="G27" s="48" t="s">
        <v>34</v>
      </c>
      <c r="H27" s="53" t="s">
        <v>35</v>
      </c>
      <c r="I27" s="48" t="s">
        <v>35</v>
      </c>
      <c r="J27" s="48" t="s">
        <v>36</v>
      </c>
      <c r="K27" s="48" t="s">
        <v>37</v>
      </c>
      <c r="L27" s="58">
        <v>12599980</v>
      </c>
      <c r="M27" s="58" t="s">
        <v>38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5" x14ac:dyDescent="0.2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30</v>
      </c>
      <c r="K28" s="48" t="s">
        <v>37</v>
      </c>
      <c r="L28" s="58">
        <v>81921747</v>
      </c>
      <c r="M28" s="58" t="s">
        <v>38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5" x14ac:dyDescent="0.25">
      <c r="A29" s="37"/>
      <c r="B29" s="37"/>
      <c r="C29" s="37"/>
      <c r="D29" s="37"/>
      <c r="E29" s="37"/>
      <c r="F29" s="48">
        <v>13</v>
      </c>
      <c r="G29" s="48" t="s">
        <v>39</v>
      </c>
      <c r="H29" s="53">
        <v>5.718</v>
      </c>
      <c r="I29" s="48">
        <v>30</v>
      </c>
      <c r="J29" s="48" t="s">
        <v>24</v>
      </c>
      <c r="K29" s="48" t="s">
        <v>40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5" x14ac:dyDescent="0.2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28</v>
      </c>
      <c r="K30" s="48" t="s">
        <v>29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5" x14ac:dyDescent="0.25">
      <c r="A31" s="37"/>
      <c r="B31" s="37"/>
      <c r="C31" s="37"/>
      <c r="D31" s="37"/>
      <c r="E31" s="37"/>
      <c r="F31" s="48">
        <v>15</v>
      </c>
      <c r="G31" s="48" t="s">
        <v>34</v>
      </c>
      <c r="H31" s="53" t="s">
        <v>35</v>
      </c>
      <c r="I31" s="48" t="s">
        <v>35</v>
      </c>
      <c r="J31" s="48" t="s">
        <v>41</v>
      </c>
      <c r="K31" s="48" t="s">
        <v>37</v>
      </c>
      <c r="L31" s="58">
        <v>15838803</v>
      </c>
      <c r="M31" s="58" t="s">
        <v>38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5" x14ac:dyDescent="0.2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30</v>
      </c>
      <c r="K32" s="48" t="s">
        <v>37</v>
      </c>
      <c r="L32" s="58">
        <v>8925649</v>
      </c>
      <c r="M32" s="58" t="s">
        <v>38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5" x14ac:dyDescent="0.2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24</v>
      </c>
      <c r="K33" s="48" t="s">
        <v>42</v>
      </c>
      <c r="L33" s="58">
        <v>23402770</v>
      </c>
      <c r="M33" s="58" t="s">
        <v>38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5" x14ac:dyDescent="0.2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24</v>
      </c>
      <c r="K34" s="48" t="s">
        <v>42</v>
      </c>
      <c r="L34" s="58">
        <v>22372810</v>
      </c>
      <c r="M34" s="58" t="s">
        <v>38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5" x14ac:dyDescent="0.25">
      <c r="A35" s="37"/>
      <c r="B35" s="37"/>
      <c r="C35" s="37"/>
      <c r="D35" s="37"/>
      <c r="E35" s="37"/>
      <c r="F35" s="48">
        <v>19</v>
      </c>
      <c r="G35" s="48" t="s">
        <v>39</v>
      </c>
      <c r="H35" s="53">
        <v>5.5</v>
      </c>
      <c r="I35" s="48">
        <v>30</v>
      </c>
      <c r="J35" s="48" t="s">
        <v>24</v>
      </c>
      <c r="K35" s="48" t="s">
        <v>43</v>
      </c>
      <c r="L35" s="58">
        <v>4326723</v>
      </c>
      <c r="M35" s="58" t="s">
        <v>38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5" x14ac:dyDescent="0.25">
      <c r="A36" s="37"/>
      <c r="B36" s="37"/>
      <c r="C36" s="37"/>
      <c r="D36" s="37"/>
      <c r="E36" s="37"/>
      <c r="F36" s="48">
        <v>20</v>
      </c>
      <c r="G36" s="48" t="s">
        <v>34</v>
      </c>
      <c r="H36" s="53" t="s">
        <v>35</v>
      </c>
      <c r="I36" s="48" t="s">
        <v>35</v>
      </c>
      <c r="J36" s="48" t="s">
        <v>36</v>
      </c>
      <c r="K36" s="48" t="s">
        <v>44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5" x14ac:dyDescent="0.25">
      <c r="A37" s="37"/>
      <c r="B37" s="46" t="s">
        <v>45</v>
      </c>
      <c r="C37" s="46" t="s">
        <v>46</v>
      </c>
      <c r="D37" s="46" t="s">
        <v>46</v>
      </c>
      <c r="E37" s="46" t="s">
        <v>46</v>
      </c>
      <c r="F37" s="50" t="s">
        <v>46</v>
      </c>
      <c r="G37" s="51" t="s">
        <v>46</v>
      </c>
      <c r="H37" s="55" t="s">
        <v>46</v>
      </c>
      <c r="I37" s="51" t="s">
        <v>46</v>
      </c>
      <c r="J37" s="51" t="s">
        <v>46</v>
      </c>
      <c r="K37" s="51" t="s">
        <v>46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5" x14ac:dyDescent="0.25">
      <c r="A38" s="37"/>
      <c r="B38" s="37" t="s">
        <v>47</v>
      </c>
      <c r="C38" s="37" t="s">
        <v>48</v>
      </c>
      <c r="D38" s="37" t="s">
        <v>22</v>
      </c>
      <c r="E38" s="37" t="s">
        <v>49</v>
      </c>
      <c r="F38" s="48">
        <v>1</v>
      </c>
      <c r="G38" s="48" t="s">
        <v>23</v>
      </c>
      <c r="H38" s="53">
        <v>6</v>
      </c>
      <c r="I38" s="48">
        <v>30</v>
      </c>
      <c r="J38" s="48" t="s">
        <v>24</v>
      </c>
      <c r="K38" s="48" t="s">
        <v>42</v>
      </c>
      <c r="L38" s="58">
        <v>90000000</v>
      </c>
      <c r="M38" s="58" t="s">
        <v>38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5" x14ac:dyDescent="0.2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50</v>
      </c>
      <c r="K39" s="48" t="s">
        <v>31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5" x14ac:dyDescent="0.25">
      <c r="A40" s="37"/>
      <c r="B40" s="37"/>
      <c r="C40" s="37"/>
      <c r="D40" s="37"/>
      <c r="E40" s="37"/>
      <c r="F40" s="48">
        <v>3</v>
      </c>
      <c r="G40" s="48" t="s">
        <v>34</v>
      </c>
      <c r="H40" s="53" t="s">
        <v>35</v>
      </c>
      <c r="I40" s="48" t="s">
        <v>35</v>
      </c>
      <c r="J40" s="48" t="s">
        <v>51</v>
      </c>
      <c r="K40" s="48" t="s">
        <v>29</v>
      </c>
      <c r="L40" s="58" t="s">
        <v>52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5" x14ac:dyDescent="0.25">
      <c r="A41" s="37"/>
      <c r="B41" s="37"/>
      <c r="C41" s="37"/>
      <c r="D41" s="37"/>
      <c r="E41" s="37"/>
      <c r="F41" s="48">
        <v>4</v>
      </c>
      <c r="G41" s="48" t="s">
        <v>34</v>
      </c>
      <c r="H41" s="53" t="s">
        <v>35</v>
      </c>
      <c r="I41" s="48" t="s">
        <v>35</v>
      </c>
      <c r="J41" s="48" t="s">
        <v>51</v>
      </c>
      <c r="K41" s="48" t="s">
        <v>29</v>
      </c>
      <c r="L41" s="58" t="s">
        <v>52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5" x14ac:dyDescent="0.2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26</v>
      </c>
      <c r="K42" s="48" t="s">
        <v>27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5" x14ac:dyDescent="0.2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24</v>
      </c>
      <c r="K43" s="48" t="s">
        <v>25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5" x14ac:dyDescent="0.2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24</v>
      </c>
      <c r="K44" s="48" t="s">
        <v>25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5" x14ac:dyDescent="0.2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30</v>
      </c>
      <c r="K45" s="48" t="s">
        <v>37</v>
      </c>
      <c r="L45" s="58">
        <v>7620392</v>
      </c>
      <c r="M45" s="58" t="s">
        <v>38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5" x14ac:dyDescent="0.25">
      <c r="A46" s="37"/>
      <c r="B46" s="37"/>
      <c r="C46" s="37"/>
      <c r="D46" s="37"/>
      <c r="E46" s="37"/>
      <c r="F46" s="48">
        <v>9</v>
      </c>
      <c r="G46" s="48" t="s">
        <v>53</v>
      </c>
      <c r="H46" s="53">
        <v>6.5</v>
      </c>
      <c r="I46" s="48">
        <v>30</v>
      </c>
      <c r="J46" s="48" t="s">
        <v>24</v>
      </c>
      <c r="K46" s="48" t="s">
        <v>25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5" x14ac:dyDescent="0.2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24</v>
      </c>
      <c r="K47" s="48" t="s">
        <v>42</v>
      </c>
      <c r="L47" s="58">
        <v>5000000</v>
      </c>
      <c r="M47" s="58" t="s">
        <v>38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5" x14ac:dyDescent="0.2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24</v>
      </c>
      <c r="K48" s="48" t="s">
        <v>25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5" x14ac:dyDescent="0.2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24</v>
      </c>
      <c r="K49" s="48" t="s">
        <v>25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5" x14ac:dyDescent="0.2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30</v>
      </c>
      <c r="K50" s="48" t="s">
        <v>37</v>
      </c>
      <c r="L50" s="58">
        <v>21707165</v>
      </c>
      <c r="M50" s="58" t="s">
        <v>38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5" x14ac:dyDescent="0.2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24</v>
      </c>
      <c r="K51" s="48" t="s">
        <v>25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5" x14ac:dyDescent="0.2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24</v>
      </c>
      <c r="K52" s="48" t="s">
        <v>25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5" x14ac:dyDescent="0.2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24</v>
      </c>
      <c r="K53" s="48" t="s">
        <v>42</v>
      </c>
      <c r="L53" s="58">
        <v>97360130</v>
      </c>
      <c r="M53" s="58" t="s">
        <v>38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5" x14ac:dyDescent="0.2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24</v>
      </c>
      <c r="K54" s="48" t="s">
        <v>25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5" x14ac:dyDescent="0.25">
      <c r="A55" s="37"/>
      <c r="B55" s="37"/>
      <c r="C55" s="37"/>
      <c r="D55" s="37"/>
      <c r="E55" s="37"/>
      <c r="F55" s="48">
        <v>18</v>
      </c>
      <c r="G55" s="48" t="s">
        <v>54</v>
      </c>
      <c r="H55" s="53" t="s">
        <v>35</v>
      </c>
      <c r="I55" s="48" t="s">
        <v>35</v>
      </c>
      <c r="J55" s="48" t="s">
        <v>51</v>
      </c>
      <c r="K55" s="48" t="s">
        <v>29</v>
      </c>
      <c r="L55" s="58" t="s">
        <v>52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5" x14ac:dyDescent="0.2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30</v>
      </c>
      <c r="K56" s="48" t="s">
        <v>37</v>
      </c>
      <c r="L56" s="58">
        <v>80082610</v>
      </c>
      <c r="M56" s="58" t="s">
        <v>38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5" x14ac:dyDescent="0.25">
      <c r="A57" s="37"/>
      <c r="B57" s="37"/>
      <c r="C57" s="37"/>
      <c r="D57" s="37"/>
      <c r="E57" s="37"/>
      <c r="F57" s="48">
        <v>20</v>
      </c>
      <c r="G57" s="48" t="s">
        <v>34</v>
      </c>
      <c r="H57" s="53" t="s">
        <v>35</v>
      </c>
      <c r="I57" s="48" t="s">
        <v>35</v>
      </c>
      <c r="J57" s="48" t="s">
        <v>36</v>
      </c>
      <c r="K57" s="48" t="s">
        <v>25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5" x14ac:dyDescent="0.2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28</v>
      </c>
      <c r="K58" s="48" t="s">
        <v>42</v>
      </c>
      <c r="L58" s="58">
        <v>16537431</v>
      </c>
      <c r="M58" s="58" t="s">
        <v>38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5" x14ac:dyDescent="0.25">
      <c r="A59" s="37"/>
      <c r="B59" s="37"/>
      <c r="C59" s="37"/>
      <c r="D59" s="37"/>
      <c r="E59" s="37"/>
      <c r="F59" s="48">
        <v>22</v>
      </c>
      <c r="G59" s="48" t="s">
        <v>34</v>
      </c>
      <c r="H59" s="53" t="s">
        <v>35</v>
      </c>
      <c r="I59" s="48" t="s">
        <v>35</v>
      </c>
      <c r="J59" s="48" t="s">
        <v>55</v>
      </c>
      <c r="K59" s="48" t="s">
        <v>42</v>
      </c>
      <c r="L59" s="58">
        <v>17076026</v>
      </c>
      <c r="M59" s="58" t="s">
        <v>38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5" x14ac:dyDescent="0.25">
      <c r="A60" s="37"/>
      <c r="B60" s="46" t="s">
        <v>56</v>
      </c>
      <c r="C60" s="46" t="s">
        <v>46</v>
      </c>
      <c r="D60" s="46" t="s">
        <v>46</v>
      </c>
      <c r="E60" s="46" t="s">
        <v>46</v>
      </c>
      <c r="F60" s="50" t="s">
        <v>46</v>
      </c>
      <c r="G60" s="51" t="s">
        <v>46</v>
      </c>
      <c r="H60" s="55" t="s">
        <v>46</v>
      </c>
      <c r="I60" s="51" t="s">
        <v>46</v>
      </c>
      <c r="J60" s="51" t="s">
        <v>46</v>
      </c>
      <c r="K60" s="51" t="s">
        <v>46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5" x14ac:dyDescent="0.25">
      <c r="A61" s="37"/>
      <c r="B61" s="37" t="s">
        <v>57</v>
      </c>
      <c r="C61" s="37" t="s">
        <v>58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24</v>
      </c>
      <c r="K61" s="48" t="s">
        <v>25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5" x14ac:dyDescent="0.2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24</v>
      </c>
      <c r="K62" s="48" t="s">
        <v>25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5" x14ac:dyDescent="0.2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32</v>
      </c>
      <c r="K63" s="48" t="s">
        <v>33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5" x14ac:dyDescent="0.2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24</v>
      </c>
      <c r="K64" s="48" t="s">
        <v>27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5" x14ac:dyDescent="0.2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28</v>
      </c>
      <c r="K65" s="48" t="s">
        <v>42</v>
      </c>
      <c r="L65" s="58">
        <v>64162662</v>
      </c>
      <c r="M65" s="58" t="s">
        <v>38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5" x14ac:dyDescent="0.2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24</v>
      </c>
      <c r="K66" s="48" t="s">
        <v>25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5" x14ac:dyDescent="0.2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32</v>
      </c>
      <c r="K67" s="48" t="s">
        <v>33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5" x14ac:dyDescent="0.25">
      <c r="A68" s="37"/>
      <c r="B68" s="37"/>
      <c r="C68" s="37"/>
      <c r="D68" s="37"/>
      <c r="E68" s="37"/>
      <c r="F68" s="48">
        <v>8</v>
      </c>
      <c r="G68" s="48" t="s">
        <v>34</v>
      </c>
      <c r="H68" s="53" t="s">
        <v>35</v>
      </c>
      <c r="I68" s="48" t="s">
        <v>35</v>
      </c>
      <c r="J68" s="48" t="s">
        <v>59</v>
      </c>
      <c r="K68" s="48" t="s">
        <v>37</v>
      </c>
      <c r="L68" s="58">
        <v>73039347</v>
      </c>
      <c r="M68" s="58" t="s">
        <v>38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5" x14ac:dyDescent="0.25">
      <c r="A69" s="37"/>
      <c r="B69" s="37"/>
      <c r="C69" s="37"/>
      <c r="D69" s="37"/>
      <c r="E69" s="37"/>
      <c r="F69" s="48">
        <v>9</v>
      </c>
      <c r="G69" s="48" t="s">
        <v>53</v>
      </c>
      <c r="H69" s="53">
        <v>6.5</v>
      </c>
      <c r="I69" s="48">
        <v>30</v>
      </c>
      <c r="J69" s="48" t="s">
        <v>24</v>
      </c>
      <c r="K69" s="48" t="s">
        <v>25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5" x14ac:dyDescent="0.2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60</v>
      </c>
      <c r="K70" s="48" t="s">
        <v>27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5" x14ac:dyDescent="0.2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32</v>
      </c>
      <c r="K71" s="48" t="s">
        <v>33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5" x14ac:dyDescent="0.25">
      <c r="A72" s="37"/>
      <c r="B72" s="46" t="s">
        <v>61</v>
      </c>
      <c r="C72" s="46" t="s">
        <v>46</v>
      </c>
      <c r="D72" s="46" t="s">
        <v>46</v>
      </c>
      <c r="E72" s="46" t="s">
        <v>46</v>
      </c>
      <c r="F72" s="50" t="s">
        <v>46</v>
      </c>
      <c r="G72" s="51" t="s">
        <v>46</v>
      </c>
      <c r="H72" s="55" t="s">
        <v>46</v>
      </c>
      <c r="I72" s="51" t="s">
        <v>46</v>
      </c>
      <c r="J72" s="51" t="s">
        <v>46</v>
      </c>
      <c r="K72" s="51" t="s">
        <v>46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5" x14ac:dyDescent="0.25">
      <c r="A73" s="37"/>
      <c r="B73" s="37" t="s">
        <v>62</v>
      </c>
      <c r="C73" s="37" t="s">
        <v>63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30</v>
      </c>
      <c r="K73" s="48" t="s">
        <v>37</v>
      </c>
      <c r="L73" s="58">
        <v>60542546</v>
      </c>
      <c r="M73" s="58" t="s">
        <v>38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5" x14ac:dyDescent="0.2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32</v>
      </c>
      <c r="K74" s="48" t="s">
        <v>33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5" x14ac:dyDescent="0.2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24</v>
      </c>
      <c r="K75" s="48" t="s">
        <v>25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5" x14ac:dyDescent="0.25">
      <c r="A76" s="37"/>
      <c r="B76" s="46" t="s">
        <v>64</v>
      </c>
      <c r="C76" s="46" t="s">
        <v>46</v>
      </c>
      <c r="D76" s="46" t="s">
        <v>46</v>
      </c>
      <c r="E76" s="46" t="s">
        <v>46</v>
      </c>
      <c r="F76" s="50" t="s">
        <v>46</v>
      </c>
      <c r="G76" s="51" t="s">
        <v>46</v>
      </c>
      <c r="H76" s="55" t="s">
        <v>46</v>
      </c>
      <c r="I76" s="51" t="s">
        <v>46</v>
      </c>
      <c r="J76" s="51" t="s">
        <v>46</v>
      </c>
      <c r="K76" s="51" t="s">
        <v>46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5" x14ac:dyDescent="0.25">
      <c r="A77" s="37"/>
      <c r="B77" s="37" t="s">
        <v>65</v>
      </c>
      <c r="C77" s="37" t="s">
        <v>66</v>
      </c>
      <c r="D77" s="37" t="s">
        <v>22</v>
      </c>
      <c r="E77" s="37" t="s">
        <v>49</v>
      </c>
      <c r="F77" s="48">
        <v>1</v>
      </c>
      <c r="G77" s="48" t="s">
        <v>53</v>
      </c>
      <c r="H77" s="53">
        <v>6</v>
      </c>
      <c r="I77" s="48">
        <v>30</v>
      </c>
      <c r="J77" s="48" t="s">
        <v>28</v>
      </c>
      <c r="K77" s="48" t="s">
        <v>42</v>
      </c>
      <c r="L77" s="58">
        <v>21154000</v>
      </c>
      <c r="M77" s="58" t="s">
        <v>38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5" x14ac:dyDescent="0.2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24</v>
      </c>
      <c r="K78" s="48" t="s">
        <v>25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5" x14ac:dyDescent="0.2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30</v>
      </c>
      <c r="K79" s="48" t="s">
        <v>31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5" x14ac:dyDescent="0.2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28</v>
      </c>
      <c r="K80" s="48" t="s">
        <v>42</v>
      </c>
      <c r="L80" s="58">
        <v>88877820</v>
      </c>
      <c r="M80" s="58" t="s">
        <v>38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5" x14ac:dyDescent="0.2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30</v>
      </c>
      <c r="K81" s="48" t="s">
        <v>37</v>
      </c>
      <c r="L81" s="58">
        <v>76401040</v>
      </c>
      <c r="M81" s="58" t="s">
        <v>38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5" x14ac:dyDescent="0.2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30</v>
      </c>
      <c r="K82" s="48" t="s">
        <v>37</v>
      </c>
      <c r="L82" s="58">
        <v>69787021</v>
      </c>
      <c r="M82" s="58" t="s">
        <v>38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5" x14ac:dyDescent="0.2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26</v>
      </c>
      <c r="K83" s="48" t="s">
        <v>67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5" x14ac:dyDescent="0.2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24</v>
      </c>
      <c r="K84" s="48" t="s">
        <v>25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5" x14ac:dyDescent="0.2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24</v>
      </c>
      <c r="K85" s="48" t="s">
        <v>25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5" x14ac:dyDescent="0.25">
      <c r="A86" s="37"/>
      <c r="B86" s="37"/>
      <c r="C86" s="37"/>
      <c r="D86" s="37"/>
      <c r="E86" s="37"/>
      <c r="F86" s="48">
        <v>10</v>
      </c>
      <c r="G86" s="48" t="s">
        <v>34</v>
      </c>
      <c r="H86" s="53" t="s">
        <v>35</v>
      </c>
      <c r="I86" s="48" t="s">
        <v>35</v>
      </c>
      <c r="J86" s="48" t="s">
        <v>51</v>
      </c>
      <c r="K86" s="48" t="s">
        <v>29</v>
      </c>
      <c r="L86" s="58" t="s">
        <v>52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5" x14ac:dyDescent="0.2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28</v>
      </c>
      <c r="K87" s="48" t="s">
        <v>42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5" x14ac:dyDescent="0.25">
      <c r="A88" s="37"/>
      <c r="B88" s="37"/>
      <c r="C88" s="37"/>
      <c r="D88" s="37"/>
      <c r="E88" s="37"/>
      <c r="F88" s="48">
        <v>12</v>
      </c>
      <c r="G88" s="48" t="s">
        <v>34</v>
      </c>
      <c r="H88" s="53" t="s">
        <v>35</v>
      </c>
      <c r="I88" s="48" t="s">
        <v>35</v>
      </c>
      <c r="J88" s="48" t="s">
        <v>36</v>
      </c>
      <c r="K88" s="48" t="s">
        <v>42</v>
      </c>
      <c r="L88" s="58">
        <v>3185890</v>
      </c>
      <c r="M88" s="58" t="s">
        <v>38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5" x14ac:dyDescent="0.25">
      <c r="A89" s="37"/>
      <c r="B89" s="37"/>
      <c r="C89" s="37"/>
      <c r="D89" s="37"/>
      <c r="E89" s="37"/>
      <c r="F89" s="48">
        <v>13</v>
      </c>
      <c r="G89" s="48" t="s">
        <v>34</v>
      </c>
      <c r="H89" s="53" t="s">
        <v>35</v>
      </c>
      <c r="I89" s="48" t="s">
        <v>35</v>
      </c>
      <c r="J89" s="48" t="s">
        <v>51</v>
      </c>
      <c r="K89" s="48" t="s">
        <v>68</v>
      </c>
      <c r="L89" s="58" t="s">
        <v>52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5" x14ac:dyDescent="0.25">
      <c r="A90" s="37"/>
      <c r="B90" s="37"/>
      <c r="C90" s="37"/>
      <c r="D90" s="37"/>
      <c r="E90" s="37"/>
      <c r="F90" s="48">
        <v>14</v>
      </c>
      <c r="G90" s="48" t="s">
        <v>34</v>
      </c>
      <c r="H90" s="53" t="s">
        <v>35</v>
      </c>
      <c r="I90" s="48" t="s">
        <v>35</v>
      </c>
      <c r="J90" s="48" t="s">
        <v>51</v>
      </c>
      <c r="K90" s="48" t="s">
        <v>68</v>
      </c>
      <c r="L90" s="58" t="s">
        <v>52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5" x14ac:dyDescent="0.25">
      <c r="A91" s="37"/>
      <c r="B91" s="37"/>
      <c r="C91" s="37"/>
      <c r="D91" s="37"/>
      <c r="E91" s="37"/>
      <c r="F91" s="48">
        <v>15</v>
      </c>
      <c r="G91" s="48" t="s">
        <v>34</v>
      </c>
      <c r="H91" s="53" t="s">
        <v>35</v>
      </c>
      <c r="I91" s="48" t="s">
        <v>35</v>
      </c>
      <c r="J91" s="48" t="s">
        <v>51</v>
      </c>
      <c r="K91" s="48" t="s">
        <v>68</v>
      </c>
      <c r="L91" s="58" t="s">
        <v>52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5" x14ac:dyDescent="0.25">
      <c r="A92" s="37"/>
      <c r="B92" s="46" t="s">
        <v>69</v>
      </c>
      <c r="C92" s="46" t="s">
        <v>46</v>
      </c>
      <c r="D92" s="46" t="s">
        <v>46</v>
      </c>
      <c r="E92" s="46" t="s">
        <v>46</v>
      </c>
      <c r="F92" s="50" t="s">
        <v>46</v>
      </c>
      <c r="G92" s="51" t="s">
        <v>46</v>
      </c>
      <c r="H92" s="55" t="s">
        <v>46</v>
      </c>
      <c r="I92" s="51" t="s">
        <v>46</v>
      </c>
      <c r="J92" s="51" t="s">
        <v>46</v>
      </c>
      <c r="K92" s="51" t="s">
        <v>46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5" x14ac:dyDescent="0.25">
      <c r="A93" s="37"/>
      <c r="B93" s="37" t="s">
        <v>70</v>
      </c>
      <c r="C93" s="37" t="s">
        <v>71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26</v>
      </c>
      <c r="K93" s="48" t="s">
        <v>27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5" x14ac:dyDescent="0.2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26</v>
      </c>
      <c r="K94" s="48" t="s">
        <v>27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5" x14ac:dyDescent="0.2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72</v>
      </c>
      <c r="K95" s="48" t="s">
        <v>37</v>
      </c>
      <c r="L95" s="58">
        <v>34769204</v>
      </c>
      <c r="M95" s="58" t="s">
        <v>38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5" x14ac:dyDescent="0.2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30</v>
      </c>
      <c r="K96" s="48" t="s">
        <v>37</v>
      </c>
      <c r="L96" s="58">
        <v>70422535</v>
      </c>
      <c r="M96" s="58" t="s">
        <v>38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5" x14ac:dyDescent="0.2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32</v>
      </c>
      <c r="K97" s="48" t="s">
        <v>33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5" x14ac:dyDescent="0.25">
      <c r="A98" s="37"/>
      <c r="B98" s="46" t="s">
        <v>73</v>
      </c>
      <c r="C98" s="46" t="s">
        <v>46</v>
      </c>
      <c r="D98" s="46" t="s">
        <v>46</v>
      </c>
      <c r="E98" s="46" t="s">
        <v>46</v>
      </c>
      <c r="F98" s="50" t="s">
        <v>46</v>
      </c>
      <c r="G98" s="51" t="s">
        <v>46</v>
      </c>
      <c r="H98" s="55" t="s">
        <v>46</v>
      </c>
      <c r="I98" s="51" t="s">
        <v>46</v>
      </c>
      <c r="J98" s="51" t="s">
        <v>46</v>
      </c>
      <c r="K98" s="51" t="s">
        <v>46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5" x14ac:dyDescent="0.25">
      <c r="A99" s="37"/>
      <c r="B99" s="37" t="s">
        <v>74</v>
      </c>
      <c r="C99" s="37" t="s">
        <v>75</v>
      </c>
      <c r="D99" s="37" t="s">
        <v>76</v>
      </c>
      <c r="E99" s="37" t="s">
        <v>7</v>
      </c>
      <c r="F99" s="48">
        <v>1</v>
      </c>
      <c r="G99" s="48" t="s">
        <v>77</v>
      </c>
      <c r="H99" s="53">
        <v>3.94</v>
      </c>
      <c r="I99" s="48">
        <v>40</v>
      </c>
      <c r="J99" s="48" t="s">
        <v>28</v>
      </c>
      <c r="K99" s="48" t="s">
        <v>78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5" x14ac:dyDescent="0.25">
      <c r="A100" s="37"/>
      <c r="B100" s="46" t="s">
        <v>79</v>
      </c>
      <c r="C100" s="46" t="s">
        <v>46</v>
      </c>
      <c r="D100" s="46" t="s">
        <v>46</v>
      </c>
      <c r="E100" s="46" t="s">
        <v>46</v>
      </c>
      <c r="F100" s="50" t="s">
        <v>46</v>
      </c>
      <c r="G100" s="51" t="s">
        <v>46</v>
      </c>
      <c r="H100" s="55" t="s">
        <v>46</v>
      </c>
      <c r="I100" s="51" t="s">
        <v>46</v>
      </c>
      <c r="J100" s="51" t="s">
        <v>46</v>
      </c>
      <c r="K100" s="51" t="s">
        <v>46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5" x14ac:dyDescent="0.25">
      <c r="A101" s="37"/>
      <c r="B101" s="37" t="s">
        <v>80</v>
      </c>
      <c r="C101" s="37" t="s">
        <v>81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82</v>
      </c>
      <c r="K101" s="48" t="s">
        <v>33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5" x14ac:dyDescent="0.2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24</v>
      </c>
      <c r="K102" s="48" t="s">
        <v>42</v>
      </c>
      <c r="L102" s="58">
        <v>25000000</v>
      </c>
      <c r="M102" s="58" t="s">
        <v>38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5" x14ac:dyDescent="0.2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82</v>
      </c>
      <c r="K103" s="48" t="s">
        <v>33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5" x14ac:dyDescent="0.2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24</v>
      </c>
      <c r="K104" s="48" t="s">
        <v>25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5" x14ac:dyDescent="0.2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32</v>
      </c>
      <c r="K105" s="48" t="s">
        <v>33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5" x14ac:dyDescent="0.2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26</v>
      </c>
      <c r="K106" s="48" t="s">
        <v>27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5" x14ac:dyDescent="0.2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24</v>
      </c>
      <c r="K107" s="48" t="s">
        <v>83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5" x14ac:dyDescent="0.2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32</v>
      </c>
      <c r="K108" s="48" t="s">
        <v>33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5" x14ac:dyDescent="0.25">
      <c r="A109" s="37"/>
      <c r="B109" s="37"/>
      <c r="C109" s="37"/>
      <c r="D109" s="37"/>
      <c r="E109" s="37"/>
      <c r="F109" s="48">
        <v>9</v>
      </c>
      <c r="G109" s="48" t="s">
        <v>34</v>
      </c>
      <c r="H109" s="53" t="s">
        <v>35</v>
      </c>
      <c r="I109" s="48" t="s">
        <v>35</v>
      </c>
      <c r="J109" s="48" t="s">
        <v>51</v>
      </c>
      <c r="K109" s="48" t="s">
        <v>29</v>
      </c>
      <c r="L109" s="58" t="s">
        <v>52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5" x14ac:dyDescent="0.2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24</v>
      </c>
      <c r="K110" s="48" t="s">
        <v>25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5" x14ac:dyDescent="0.2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32</v>
      </c>
      <c r="K111" s="48" t="s">
        <v>33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5" x14ac:dyDescent="0.2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24</v>
      </c>
      <c r="K112" s="48" t="s">
        <v>25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5" x14ac:dyDescent="0.2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26</v>
      </c>
      <c r="K113" s="48" t="s">
        <v>27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5" x14ac:dyDescent="0.2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24</v>
      </c>
      <c r="K114" s="48" t="s">
        <v>42</v>
      </c>
      <c r="L114" s="58">
        <v>12000000</v>
      </c>
      <c r="M114" s="58" t="s">
        <v>38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5" x14ac:dyDescent="0.2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24</v>
      </c>
      <c r="K115" s="48" t="s">
        <v>25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5" x14ac:dyDescent="0.2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28</v>
      </c>
      <c r="K116" s="48" t="s">
        <v>29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5" x14ac:dyDescent="0.2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30</v>
      </c>
      <c r="K117" s="48" t="s">
        <v>37</v>
      </c>
      <c r="L117" s="58">
        <v>84939831</v>
      </c>
      <c r="M117" s="58" t="s">
        <v>38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5" x14ac:dyDescent="0.2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60</v>
      </c>
      <c r="K118" s="48" t="s">
        <v>27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5" x14ac:dyDescent="0.2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24</v>
      </c>
      <c r="K119" s="48" t="s">
        <v>25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5" x14ac:dyDescent="0.2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24</v>
      </c>
      <c r="K120" s="48" t="s">
        <v>25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5" x14ac:dyDescent="0.2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32</v>
      </c>
      <c r="K121" s="48" t="s">
        <v>33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5" x14ac:dyDescent="0.2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24</v>
      </c>
      <c r="K122" s="48" t="s">
        <v>25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5" x14ac:dyDescent="0.2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26</v>
      </c>
      <c r="K123" s="48" t="s">
        <v>27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5" x14ac:dyDescent="0.2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30</v>
      </c>
      <c r="K124" s="48" t="s">
        <v>37</v>
      </c>
      <c r="L124" s="58">
        <v>140756519</v>
      </c>
      <c r="M124" s="58" t="s">
        <v>38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5" x14ac:dyDescent="0.2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24</v>
      </c>
      <c r="K125" s="48" t="s">
        <v>25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5" x14ac:dyDescent="0.2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32</v>
      </c>
      <c r="K126" s="48" t="s">
        <v>33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5" x14ac:dyDescent="0.2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24</v>
      </c>
      <c r="K127" s="48" t="s">
        <v>25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5" x14ac:dyDescent="0.25">
      <c r="A128" s="37"/>
      <c r="B128" s="46" t="s">
        <v>84</v>
      </c>
      <c r="C128" s="46" t="s">
        <v>46</v>
      </c>
      <c r="D128" s="46" t="s">
        <v>46</v>
      </c>
      <c r="E128" s="46" t="s">
        <v>46</v>
      </c>
      <c r="F128" s="50" t="s">
        <v>46</v>
      </c>
      <c r="G128" s="51" t="s">
        <v>46</v>
      </c>
      <c r="H128" s="55" t="s">
        <v>46</v>
      </c>
      <c r="I128" s="51" t="s">
        <v>46</v>
      </c>
      <c r="J128" s="51" t="s">
        <v>46</v>
      </c>
      <c r="K128" s="51" t="s">
        <v>46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5" x14ac:dyDescent="0.25">
      <c r="A129" s="37"/>
      <c r="B129" s="37" t="s">
        <v>85</v>
      </c>
      <c r="C129" s="37" t="s">
        <v>86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30</v>
      </c>
      <c r="K129" s="48" t="s">
        <v>37</v>
      </c>
      <c r="L129" s="58">
        <v>59573982</v>
      </c>
      <c r="M129" s="58" t="s">
        <v>38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5" x14ac:dyDescent="0.25">
      <c r="A130" s="37"/>
      <c r="B130" s="37"/>
      <c r="C130" s="37"/>
      <c r="D130" s="37"/>
      <c r="E130" s="37"/>
      <c r="F130" s="48">
        <v>2</v>
      </c>
      <c r="G130" s="48" t="s">
        <v>53</v>
      </c>
      <c r="H130" s="53">
        <v>5</v>
      </c>
      <c r="I130" s="48">
        <v>30</v>
      </c>
      <c r="J130" s="48" t="s">
        <v>30</v>
      </c>
      <c r="K130" s="48" t="s">
        <v>37</v>
      </c>
      <c r="L130" s="58">
        <v>18000438</v>
      </c>
      <c r="M130" s="58" t="s">
        <v>38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5" x14ac:dyDescent="0.25">
      <c r="A131" s="37"/>
      <c r="B131" s="37"/>
      <c r="C131" s="37"/>
      <c r="D131" s="37"/>
      <c r="E131" s="37"/>
      <c r="F131" s="48">
        <v>3</v>
      </c>
      <c r="G131" s="48" t="s">
        <v>53</v>
      </c>
      <c r="H131" s="53">
        <v>6</v>
      </c>
      <c r="I131" s="48">
        <v>30</v>
      </c>
      <c r="J131" s="48" t="s">
        <v>30</v>
      </c>
      <c r="K131" s="48" t="s">
        <v>31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5" x14ac:dyDescent="0.2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26</v>
      </c>
      <c r="K132" s="48" t="s">
        <v>27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5" x14ac:dyDescent="0.25">
      <c r="A133" s="37"/>
      <c r="B133" s="37"/>
      <c r="C133" s="37"/>
      <c r="D133" s="37"/>
      <c r="E133" s="37"/>
      <c r="F133" s="48">
        <v>5</v>
      </c>
      <c r="G133" s="48" t="s">
        <v>53</v>
      </c>
      <c r="H133" s="53">
        <v>6</v>
      </c>
      <c r="I133" s="48">
        <v>30</v>
      </c>
      <c r="J133" s="48" t="s">
        <v>30</v>
      </c>
      <c r="K133" s="48" t="s">
        <v>37</v>
      </c>
      <c r="L133" s="58">
        <v>14195271</v>
      </c>
      <c r="M133" s="58" t="s">
        <v>38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5" x14ac:dyDescent="0.2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26</v>
      </c>
      <c r="K134" s="48" t="s">
        <v>27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5" x14ac:dyDescent="0.25">
      <c r="A135" s="37"/>
      <c r="B135" s="37"/>
      <c r="C135" s="37"/>
      <c r="D135" s="37"/>
      <c r="E135" s="37"/>
      <c r="F135" s="48">
        <v>7</v>
      </c>
      <c r="G135" s="48" t="s">
        <v>34</v>
      </c>
      <c r="H135" s="53" t="s">
        <v>35</v>
      </c>
      <c r="I135" s="48" t="s">
        <v>35</v>
      </c>
      <c r="J135" s="48" t="s">
        <v>36</v>
      </c>
      <c r="K135" s="48" t="s">
        <v>25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5" x14ac:dyDescent="0.25">
      <c r="A136" s="37"/>
      <c r="B136" s="37"/>
      <c r="C136" s="37"/>
      <c r="D136" s="37"/>
      <c r="E136" s="37"/>
      <c r="F136" s="48">
        <v>8</v>
      </c>
      <c r="G136" s="48" t="s">
        <v>34</v>
      </c>
      <c r="H136" s="53" t="s">
        <v>35</v>
      </c>
      <c r="I136" s="48" t="s">
        <v>35</v>
      </c>
      <c r="J136" s="48" t="s">
        <v>36</v>
      </c>
      <c r="K136" s="48" t="s">
        <v>25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5" x14ac:dyDescent="0.25">
      <c r="A137" s="37"/>
      <c r="B137" s="37"/>
      <c r="C137" s="37"/>
      <c r="D137" s="37"/>
      <c r="E137" s="37"/>
      <c r="F137" s="48">
        <v>9</v>
      </c>
      <c r="G137" s="48" t="s">
        <v>87</v>
      </c>
      <c r="H137" s="53" t="s">
        <v>35</v>
      </c>
      <c r="I137" s="48" t="s">
        <v>35</v>
      </c>
      <c r="J137" s="48" t="s">
        <v>88</v>
      </c>
      <c r="K137" s="48" t="s">
        <v>89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5" x14ac:dyDescent="0.25">
      <c r="A138" s="37"/>
      <c r="B138" s="37"/>
      <c r="C138" s="37"/>
      <c r="D138" s="37"/>
      <c r="E138" s="37"/>
      <c r="F138" s="48">
        <v>10</v>
      </c>
      <c r="G138" s="48" t="s">
        <v>34</v>
      </c>
      <c r="H138" s="53" t="s">
        <v>35</v>
      </c>
      <c r="I138" s="48" t="s">
        <v>35</v>
      </c>
      <c r="J138" s="48" t="s">
        <v>36</v>
      </c>
      <c r="K138" s="48" t="s">
        <v>25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5" x14ac:dyDescent="0.25">
      <c r="A139" s="37"/>
      <c r="B139" s="37"/>
      <c r="C139" s="37"/>
      <c r="D139" s="37"/>
      <c r="E139" s="37"/>
      <c r="F139" s="48">
        <v>11</v>
      </c>
      <c r="G139" s="48" t="s">
        <v>53</v>
      </c>
      <c r="H139" s="53">
        <v>6</v>
      </c>
      <c r="I139" s="48">
        <v>30</v>
      </c>
      <c r="J139" s="48" t="s">
        <v>28</v>
      </c>
      <c r="K139" s="48" t="s">
        <v>29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5" x14ac:dyDescent="0.2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24</v>
      </c>
      <c r="K140" s="48" t="s">
        <v>25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5" x14ac:dyDescent="0.2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72</v>
      </c>
      <c r="K141" s="48" t="s">
        <v>37</v>
      </c>
      <c r="L141" s="58">
        <v>7761429</v>
      </c>
      <c r="M141" s="58" t="s">
        <v>38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5" x14ac:dyDescent="0.25">
      <c r="A142" s="37"/>
      <c r="B142" s="37"/>
      <c r="C142" s="37"/>
      <c r="D142" s="37"/>
      <c r="E142" s="37"/>
      <c r="F142" s="48">
        <v>14</v>
      </c>
      <c r="G142" s="48" t="s">
        <v>34</v>
      </c>
      <c r="H142" s="53" t="s">
        <v>35</v>
      </c>
      <c r="I142" s="48" t="s">
        <v>35</v>
      </c>
      <c r="J142" s="48" t="s">
        <v>51</v>
      </c>
      <c r="K142" s="48" t="s">
        <v>68</v>
      </c>
      <c r="L142" s="58" t="s">
        <v>52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5" x14ac:dyDescent="0.25">
      <c r="A143" s="37"/>
      <c r="B143" s="37"/>
      <c r="C143" s="37"/>
      <c r="D143" s="37"/>
      <c r="E143" s="37"/>
      <c r="F143" s="48">
        <v>15</v>
      </c>
      <c r="G143" s="48" t="s">
        <v>34</v>
      </c>
      <c r="H143" s="53" t="s">
        <v>35</v>
      </c>
      <c r="I143" s="48" t="s">
        <v>35</v>
      </c>
      <c r="J143" s="48" t="s">
        <v>51</v>
      </c>
      <c r="K143" s="48" t="s">
        <v>68</v>
      </c>
      <c r="L143" s="58" t="s">
        <v>52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5" x14ac:dyDescent="0.2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24</v>
      </c>
      <c r="K144" s="48" t="s">
        <v>25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5" x14ac:dyDescent="0.25">
      <c r="A145" s="37"/>
      <c r="B145" s="46" t="s">
        <v>90</v>
      </c>
      <c r="C145" s="46" t="s">
        <v>46</v>
      </c>
      <c r="D145" s="46" t="s">
        <v>46</v>
      </c>
      <c r="E145" s="46" t="s">
        <v>46</v>
      </c>
      <c r="F145" s="50" t="s">
        <v>46</v>
      </c>
      <c r="G145" s="51" t="s">
        <v>46</v>
      </c>
      <c r="H145" s="55" t="s">
        <v>46</v>
      </c>
      <c r="I145" s="51" t="s">
        <v>46</v>
      </c>
      <c r="J145" s="51" t="s">
        <v>46</v>
      </c>
      <c r="K145" s="51" t="s">
        <v>46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5" x14ac:dyDescent="0.25">
      <c r="A146" s="37"/>
      <c r="B146" s="37" t="s">
        <v>91</v>
      </c>
      <c r="C146" s="37" t="s">
        <v>92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24</v>
      </c>
      <c r="K146" s="48" t="s">
        <v>25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5" x14ac:dyDescent="0.2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24</v>
      </c>
      <c r="K147" s="48" t="s">
        <v>25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5" x14ac:dyDescent="0.25">
      <c r="A148" s="37"/>
      <c r="B148" s="37"/>
      <c r="C148" s="37"/>
      <c r="D148" s="37"/>
      <c r="E148" s="37"/>
      <c r="F148" s="48">
        <v>3</v>
      </c>
      <c r="G148" s="48" t="s">
        <v>93</v>
      </c>
      <c r="H148" s="53" t="s">
        <v>35</v>
      </c>
      <c r="I148" s="48" t="s">
        <v>35</v>
      </c>
      <c r="J148" s="48" t="s">
        <v>51</v>
      </c>
      <c r="K148" s="48" t="s">
        <v>29</v>
      </c>
      <c r="L148" s="58" t="s">
        <v>52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5" x14ac:dyDescent="0.25">
      <c r="A149" s="37"/>
      <c r="B149" s="37"/>
      <c r="C149" s="37"/>
      <c r="D149" s="37"/>
      <c r="E149" s="37"/>
      <c r="F149" s="48">
        <v>4</v>
      </c>
      <c r="G149" s="48" t="s">
        <v>93</v>
      </c>
      <c r="H149" s="53" t="s">
        <v>35</v>
      </c>
      <c r="I149" s="48" t="s">
        <v>35</v>
      </c>
      <c r="J149" s="48" t="s">
        <v>51</v>
      </c>
      <c r="K149" s="48" t="s">
        <v>29</v>
      </c>
      <c r="L149" s="58" t="s">
        <v>52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5" x14ac:dyDescent="0.25">
      <c r="A150" s="37"/>
      <c r="B150" s="46" t="s">
        <v>94</v>
      </c>
      <c r="C150" s="46" t="s">
        <v>46</v>
      </c>
      <c r="D150" s="46" t="s">
        <v>46</v>
      </c>
      <c r="E150" s="46" t="s">
        <v>46</v>
      </c>
      <c r="F150" s="50" t="s">
        <v>46</v>
      </c>
      <c r="G150" s="51" t="s">
        <v>46</v>
      </c>
      <c r="H150" s="55" t="s">
        <v>46</v>
      </c>
      <c r="I150" s="51" t="s">
        <v>46</v>
      </c>
      <c r="J150" s="51" t="s">
        <v>46</v>
      </c>
      <c r="K150" s="51" t="s">
        <v>46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5" x14ac:dyDescent="0.25">
      <c r="A151" s="37"/>
      <c r="B151" s="37" t="s">
        <v>95</v>
      </c>
      <c r="C151" s="37" t="s">
        <v>48</v>
      </c>
      <c r="D151" s="37" t="s">
        <v>22</v>
      </c>
      <c r="E151" s="37" t="s">
        <v>7</v>
      </c>
      <c r="F151" s="48">
        <v>1</v>
      </c>
      <c r="G151" s="48" t="s">
        <v>77</v>
      </c>
      <c r="H151" s="53">
        <v>3.754</v>
      </c>
      <c r="I151" s="48">
        <v>40</v>
      </c>
      <c r="J151" s="48" t="s">
        <v>28</v>
      </c>
      <c r="K151" s="48" t="s">
        <v>78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5" x14ac:dyDescent="0.25">
      <c r="A152" s="37"/>
      <c r="B152" s="37"/>
      <c r="C152" s="37"/>
      <c r="D152" s="37"/>
      <c r="E152" s="37"/>
      <c r="F152" s="48">
        <v>2</v>
      </c>
      <c r="G152" s="48" t="s">
        <v>77</v>
      </c>
      <c r="H152" s="53">
        <v>4.7530000000000001</v>
      </c>
      <c r="I152" s="48">
        <v>40</v>
      </c>
      <c r="J152" s="48" t="s">
        <v>24</v>
      </c>
      <c r="K152" s="48" t="s">
        <v>78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5" x14ac:dyDescent="0.25">
      <c r="A153" s="37"/>
      <c r="B153" s="37"/>
      <c r="C153" s="37"/>
      <c r="D153" s="37"/>
      <c r="E153" s="37"/>
      <c r="F153" s="48">
        <v>3</v>
      </c>
      <c r="G153" s="48" t="s">
        <v>77</v>
      </c>
      <c r="H153" s="53">
        <v>4.7510000000000003</v>
      </c>
      <c r="I153" s="48">
        <v>40</v>
      </c>
      <c r="J153" s="48" t="s">
        <v>28</v>
      </c>
      <c r="K153" s="48" t="s">
        <v>40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5" x14ac:dyDescent="0.25">
      <c r="A154" s="37"/>
      <c r="B154" s="37"/>
      <c r="C154" s="37"/>
      <c r="D154" s="37"/>
      <c r="E154" s="37"/>
      <c r="F154" s="48">
        <v>4</v>
      </c>
      <c r="G154" s="48" t="s">
        <v>77</v>
      </c>
      <c r="H154" s="53">
        <v>5.0010000000000003</v>
      </c>
      <c r="I154" s="48">
        <v>40</v>
      </c>
      <c r="J154" s="48" t="s">
        <v>28</v>
      </c>
      <c r="K154" s="48" t="s">
        <v>40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5" x14ac:dyDescent="0.25">
      <c r="A155" s="37"/>
      <c r="B155" s="46" t="s">
        <v>96</v>
      </c>
      <c r="C155" s="46" t="s">
        <v>46</v>
      </c>
      <c r="D155" s="46" t="s">
        <v>46</v>
      </c>
      <c r="E155" s="46" t="s">
        <v>46</v>
      </c>
      <c r="F155" s="50" t="s">
        <v>46</v>
      </c>
      <c r="G155" s="51" t="s">
        <v>46</v>
      </c>
      <c r="H155" s="55" t="s">
        <v>46</v>
      </c>
      <c r="I155" s="51" t="s">
        <v>46</v>
      </c>
      <c r="J155" s="51" t="s">
        <v>46</v>
      </c>
      <c r="K155" s="51" t="s">
        <v>46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5" x14ac:dyDescent="0.25">
      <c r="A156" s="37"/>
      <c r="B156" s="37" t="s">
        <v>97</v>
      </c>
      <c r="C156" s="37" t="s">
        <v>98</v>
      </c>
      <c r="D156" s="37" t="s">
        <v>22</v>
      </c>
      <c r="E156" s="37" t="s">
        <v>7</v>
      </c>
      <c r="F156" s="48">
        <v>1</v>
      </c>
      <c r="G156" s="48" t="s">
        <v>77</v>
      </c>
      <c r="H156" s="53">
        <v>4.673</v>
      </c>
      <c r="I156" s="48">
        <v>40</v>
      </c>
      <c r="J156" s="48" t="s">
        <v>24</v>
      </c>
      <c r="K156" s="48" t="s">
        <v>78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5" x14ac:dyDescent="0.25">
      <c r="A157" s="37"/>
      <c r="B157" s="37"/>
      <c r="C157" s="37"/>
      <c r="D157" s="37"/>
      <c r="E157" s="37"/>
      <c r="F157" s="48">
        <v>2</v>
      </c>
      <c r="G157" s="48" t="s">
        <v>77</v>
      </c>
      <c r="H157" s="53">
        <v>5.984</v>
      </c>
      <c r="I157" s="48">
        <v>40</v>
      </c>
      <c r="J157" s="48" t="s">
        <v>26</v>
      </c>
      <c r="K157" s="48" t="s">
        <v>40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5" x14ac:dyDescent="0.25">
      <c r="A158" s="37"/>
      <c r="B158" s="46" t="s">
        <v>99</v>
      </c>
      <c r="C158" s="46" t="s">
        <v>46</v>
      </c>
      <c r="D158" s="46" t="s">
        <v>46</v>
      </c>
      <c r="E158" s="46" t="s">
        <v>46</v>
      </c>
      <c r="F158" s="50" t="s">
        <v>46</v>
      </c>
      <c r="G158" s="51" t="s">
        <v>46</v>
      </c>
      <c r="H158" s="55" t="s">
        <v>46</v>
      </c>
      <c r="I158" s="51" t="s">
        <v>46</v>
      </c>
      <c r="J158" s="51" t="s">
        <v>46</v>
      </c>
      <c r="K158" s="51" t="s">
        <v>46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5" x14ac:dyDescent="0.25">
      <c r="A159" s="37"/>
      <c r="B159" s="37" t="s">
        <v>100</v>
      </c>
      <c r="C159" s="37" t="s">
        <v>101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30</v>
      </c>
      <c r="K159" s="48" t="s">
        <v>37</v>
      </c>
      <c r="L159" s="58">
        <v>32474180</v>
      </c>
      <c r="M159" s="58" t="s">
        <v>38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5" x14ac:dyDescent="0.2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102</v>
      </c>
      <c r="K160" s="48" t="s">
        <v>27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5" x14ac:dyDescent="0.2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24</v>
      </c>
      <c r="K161" s="48" t="s">
        <v>25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5" x14ac:dyDescent="0.2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32</v>
      </c>
      <c r="K162" s="48" t="s">
        <v>33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5" x14ac:dyDescent="0.25">
      <c r="A163" s="37"/>
      <c r="B163" s="46" t="s">
        <v>103</v>
      </c>
      <c r="C163" s="46" t="s">
        <v>46</v>
      </c>
      <c r="D163" s="46" t="s">
        <v>46</v>
      </c>
      <c r="E163" s="46" t="s">
        <v>46</v>
      </c>
      <c r="F163" s="50" t="s">
        <v>46</v>
      </c>
      <c r="G163" s="51" t="s">
        <v>46</v>
      </c>
      <c r="H163" s="55" t="s">
        <v>46</v>
      </c>
      <c r="I163" s="51" t="s">
        <v>46</v>
      </c>
      <c r="J163" s="51" t="s">
        <v>46</v>
      </c>
      <c r="K163" s="51" t="s">
        <v>46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5" x14ac:dyDescent="0.25">
      <c r="A164" s="37"/>
      <c r="B164" s="37" t="s">
        <v>104</v>
      </c>
      <c r="C164" s="37" t="s">
        <v>101</v>
      </c>
      <c r="D164" s="37" t="s">
        <v>22</v>
      </c>
      <c r="E164" s="37" t="s">
        <v>7</v>
      </c>
      <c r="F164" s="48">
        <v>1</v>
      </c>
      <c r="G164" s="48" t="s">
        <v>77</v>
      </c>
      <c r="H164" s="53">
        <v>5.2539999999999996</v>
      </c>
      <c r="I164" s="48">
        <v>40</v>
      </c>
      <c r="J164" s="48" t="s">
        <v>28</v>
      </c>
      <c r="K164" s="48" t="s">
        <v>40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x14ac:dyDescent="0.25">
      <c r="A165" s="37"/>
      <c r="B165" s="46" t="s">
        <v>105</v>
      </c>
      <c r="C165" s="46" t="s">
        <v>46</v>
      </c>
      <c r="D165" s="46" t="s">
        <v>46</v>
      </c>
      <c r="E165" s="46" t="s">
        <v>46</v>
      </c>
      <c r="F165" s="50" t="s">
        <v>46</v>
      </c>
      <c r="G165" s="51" t="s">
        <v>46</v>
      </c>
      <c r="H165" s="55" t="s">
        <v>46</v>
      </c>
      <c r="I165" s="51" t="s">
        <v>46</v>
      </c>
      <c r="J165" s="51" t="s">
        <v>46</v>
      </c>
      <c r="K165" s="51" t="s">
        <v>46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x14ac:dyDescent="0.25">
      <c r="A166" s="37"/>
      <c r="B166" s="37" t="s">
        <v>106</v>
      </c>
      <c r="C166" s="37" t="s">
        <v>98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32</v>
      </c>
      <c r="K166" s="48" t="s">
        <v>33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x14ac:dyDescent="0.2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24</v>
      </c>
      <c r="K167" s="48" t="s">
        <v>25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x14ac:dyDescent="0.25">
      <c r="A168" s="37"/>
      <c r="B168" s="37"/>
      <c r="C168" s="37"/>
      <c r="D168" s="37"/>
      <c r="E168" s="37"/>
      <c r="F168" s="48">
        <v>3</v>
      </c>
      <c r="G168" s="48" t="s">
        <v>34</v>
      </c>
      <c r="H168" s="53" t="s">
        <v>35</v>
      </c>
      <c r="I168" s="48" t="s">
        <v>35</v>
      </c>
      <c r="J168" s="48" t="s">
        <v>59</v>
      </c>
      <c r="K168" s="48" t="s">
        <v>37</v>
      </c>
      <c r="L168" s="58">
        <v>16411379</v>
      </c>
      <c r="M168" s="58" t="s">
        <v>38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x14ac:dyDescent="0.2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24</v>
      </c>
      <c r="K169" s="48" t="s">
        <v>27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x14ac:dyDescent="0.2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24</v>
      </c>
      <c r="K170" s="48" t="s">
        <v>27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x14ac:dyDescent="0.25">
      <c r="A171" s="37"/>
      <c r="B171" s="37"/>
      <c r="C171" s="37"/>
      <c r="D171" s="37"/>
      <c r="E171" s="37"/>
      <c r="F171" s="48">
        <v>6</v>
      </c>
      <c r="G171" s="48" t="s">
        <v>34</v>
      </c>
      <c r="H171" s="53" t="s">
        <v>35</v>
      </c>
      <c r="I171" s="48" t="s">
        <v>35</v>
      </c>
      <c r="J171" s="48" t="s">
        <v>51</v>
      </c>
      <c r="K171" s="48" t="s">
        <v>68</v>
      </c>
      <c r="L171" s="58" t="s">
        <v>52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x14ac:dyDescent="0.25">
      <c r="A172" s="37"/>
      <c r="B172" s="46" t="s">
        <v>107</v>
      </c>
      <c r="C172" s="46" t="s">
        <v>46</v>
      </c>
      <c r="D172" s="46" t="s">
        <v>46</v>
      </c>
      <c r="E172" s="46" t="s">
        <v>46</v>
      </c>
      <c r="F172" s="50" t="s">
        <v>46</v>
      </c>
      <c r="G172" s="51" t="s">
        <v>46</v>
      </c>
      <c r="H172" s="55" t="s">
        <v>46</v>
      </c>
      <c r="I172" s="51" t="s">
        <v>46</v>
      </c>
      <c r="J172" s="51" t="s">
        <v>46</v>
      </c>
      <c r="K172" s="51" t="s">
        <v>46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5" x14ac:dyDescent="0.25">
      <c r="A173" s="37"/>
      <c r="B173" s="37" t="s">
        <v>108</v>
      </c>
      <c r="C173" s="37" t="s">
        <v>109</v>
      </c>
      <c r="D173" s="37" t="s">
        <v>22</v>
      </c>
      <c r="E173" s="37" t="s">
        <v>7</v>
      </c>
      <c r="F173" s="48">
        <v>1</v>
      </c>
      <c r="G173" s="48" t="s">
        <v>77</v>
      </c>
      <c r="H173" s="53">
        <v>5.1669999999999998</v>
      </c>
      <c r="I173" s="48">
        <v>40</v>
      </c>
      <c r="J173" s="48" t="s">
        <v>28</v>
      </c>
      <c r="K173" s="48" t="s">
        <v>110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5" x14ac:dyDescent="0.25">
      <c r="A174" s="37"/>
      <c r="B174" s="46" t="s">
        <v>111</v>
      </c>
      <c r="C174" s="46" t="s">
        <v>46</v>
      </c>
      <c r="D174" s="46" t="s">
        <v>46</v>
      </c>
      <c r="E174" s="46" t="s">
        <v>46</v>
      </c>
      <c r="F174" s="50" t="s">
        <v>46</v>
      </c>
      <c r="G174" s="51" t="s">
        <v>46</v>
      </c>
      <c r="H174" s="55" t="s">
        <v>46</v>
      </c>
      <c r="I174" s="51" t="s">
        <v>46</v>
      </c>
      <c r="J174" s="51" t="s">
        <v>46</v>
      </c>
      <c r="K174" s="51" t="s">
        <v>46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5" x14ac:dyDescent="0.25">
      <c r="A175" s="37"/>
      <c r="B175" s="37" t="s">
        <v>112</v>
      </c>
      <c r="C175" s="37" t="s">
        <v>21</v>
      </c>
      <c r="D175" s="37" t="s">
        <v>22</v>
      </c>
      <c r="E175" s="37" t="s">
        <v>7</v>
      </c>
      <c r="F175" s="48">
        <v>1</v>
      </c>
      <c r="G175" s="48" t="s">
        <v>77</v>
      </c>
      <c r="H175" s="53">
        <v>3.7490000000000001</v>
      </c>
      <c r="I175" s="48">
        <v>40</v>
      </c>
      <c r="J175" s="48" t="s">
        <v>28</v>
      </c>
      <c r="K175" s="48" t="s">
        <v>78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5" x14ac:dyDescent="0.25">
      <c r="A176" s="37"/>
      <c r="B176" s="46" t="s">
        <v>113</v>
      </c>
      <c r="C176" s="46" t="s">
        <v>46</v>
      </c>
      <c r="D176" s="46" t="s">
        <v>46</v>
      </c>
      <c r="E176" s="46" t="s">
        <v>46</v>
      </c>
      <c r="F176" s="50" t="s">
        <v>46</v>
      </c>
      <c r="G176" s="51" t="s">
        <v>46</v>
      </c>
      <c r="H176" s="55" t="s">
        <v>46</v>
      </c>
      <c r="I176" s="51" t="s">
        <v>46</v>
      </c>
      <c r="J176" s="51" t="s">
        <v>46</v>
      </c>
      <c r="K176" s="51" t="s">
        <v>46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5" x14ac:dyDescent="0.25">
      <c r="A177" s="37"/>
      <c r="B177" s="37" t="s">
        <v>114</v>
      </c>
      <c r="C177" s="37" t="s">
        <v>81</v>
      </c>
      <c r="D177" s="37" t="s">
        <v>22</v>
      </c>
      <c r="E177" s="37" t="s">
        <v>7</v>
      </c>
      <c r="F177" s="48">
        <v>1</v>
      </c>
      <c r="G177" s="48" t="s">
        <v>77</v>
      </c>
      <c r="H177" s="53">
        <v>5.7510000000000003</v>
      </c>
      <c r="I177" s="48">
        <v>40</v>
      </c>
      <c r="J177" s="48" t="s">
        <v>26</v>
      </c>
      <c r="K177" s="48" t="s">
        <v>40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5" x14ac:dyDescent="0.25">
      <c r="A178" s="37"/>
      <c r="B178" s="46" t="s">
        <v>115</v>
      </c>
      <c r="C178" s="46" t="s">
        <v>46</v>
      </c>
      <c r="D178" s="46" t="s">
        <v>46</v>
      </c>
      <c r="E178" s="46" t="s">
        <v>46</v>
      </c>
      <c r="F178" s="50" t="s">
        <v>46</v>
      </c>
      <c r="G178" s="51" t="s">
        <v>46</v>
      </c>
      <c r="H178" s="55" t="s">
        <v>46</v>
      </c>
      <c r="I178" s="51" t="s">
        <v>46</v>
      </c>
      <c r="J178" s="51" t="s">
        <v>46</v>
      </c>
      <c r="K178" s="51" t="s">
        <v>46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5" x14ac:dyDescent="0.25">
      <c r="A179" s="37"/>
      <c r="B179" s="37" t="s">
        <v>116</v>
      </c>
      <c r="C179" s="37" t="s">
        <v>109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32</v>
      </c>
      <c r="K179" s="48" t="s">
        <v>33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5" x14ac:dyDescent="0.2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30</v>
      </c>
      <c r="K180" s="48" t="s">
        <v>37</v>
      </c>
      <c r="L180" s="58">
        <v>90978325</v>
      </c>
      <c r="M180" s="58" t="s">
        <v>38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5" x14ac:dyDescent="0.2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28</v>
      </c>
      <c r="K181" s="48" t="s">
        <v>29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5" x14ac:dyDescent="0.25">
      <c r="A182" s="37"/>
      <c r="B182" s="46" t="s">
        <v>117</v>
      </c>
      <c r="C182" s="46" t="s">
        <v>46</v>
      </c>
      <c r="D182" s="46" t="s">
        <v>46</v>
      </c>
      <c r="E182" s="46" t="s">
        <v>46</v>
      </c>
      <c r="F182" s="50" t="s">
        <v>46</v>
      </c>
      <c r="G182" s="51" t="s">
        <v>46</v>
      </c>
      <c r="H182" s="55" t="s">
        <v>46</v>
      </c>
      <c r="I182" s="51" t="s">
        <v>46</v>
      </c>
      <c r="J182" s="51" t="s">
        <v>46</v>
      </c>
      <c r="K182" s="51" t="s">
        <v>46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5" x14ac:dyDescent="0.25">
      <c r="A183" s="37"/>
      <c r="B183" s="37" t="s">
        <v>118</v>
      </c>
      <c r="C183" s="37" t="s">
        <v>119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120</v>
      </c>
      <c r="K183" s="48" t="s">
        <v>121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5" x14ac:dyDescent="0.25">
      <c r="A184" s="37"/>
      <c r="B184" s="46" t="s">
        <v>122</v>
      </c>
      <c r="C184" s="46" t="s">
        <v>46</v>
      </c>
      <c r="D184" s="46" t="s">
        <v>46</v>
      </c>
      <c r="E184" s="46" t="s">
        <v>46</v>
      </c>
      <c r="F184" s="50" t="s">
        <v>46</v>
      </c>
      <c r="G184" s="51" t="s">
        <v>46</v>
      </c>
      <c r="H184" s="55" t="s">
        <v>46</v>
      </c>
      <c r="I184" s="51" t="s">
        <v>46</v>
      </c>
      <c r="J184" s="51" t="s">
        <v>46</v>
      </c>
      <c r="K184" s="51" t="s">
        <v>46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5" x14ac:dyDescent="0.25">
      <c r="A185" s="37"/>
      <c r="B185" s="37" t="s">
        <v>123</v>
      </c>
      <c r="C185" s="37" t="s">
        <v>48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124</v>
      </c>
      <c r="K185" s="48" t="s">
        <v>125</v>
      </c>
      <c r="L185" s="58">
        <v>5932669</v>
      </c>
      <c r="M185" s="58" t="s">
        <v>38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5" x14ac:dyDescent="0.25">
      <c r="A186" s="37"/>
      <c r="B186" s="37"/>
      <c r="C186" s="37"/>
      <c r="D186" s="37"/>
      <c r="E186" s="37"/>
      <c r="F186" s="48">
        <v>2</v>
      </c>
      <c r="G186" s="48" t="s">
        <v>34</v>
      </c>
      <c r="H186" s="53" t="s">
        <v>35</v>
      </c>
      <c r="I186" s="48" t="s">
        <v>35</v>
      </c>
      <c r="J186" s="48" t="s">
        <v>126</v>
      </c>
      <c r="K186" s="48" t="s">
        <v>121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5" x14ac:dyDescent="0.2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120</v>
      </c>
      <c r="K187" s="48" t="s">
        <v>121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5" x14ac:dyDescent="0.2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120</v>
      </c>
      <c r="K188" s="48" t="s">
        <v>121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5" x14ac:dyDescent="0.2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120</v>
      </c>
      <c r="K189" s="48" t="s">
        <v>121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5" x14ac:dyDescent="0.2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120</v>
      </c>
      <c r="K190" s="48" t="s">
        <v>121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5" x14ac:dyDescent="0.25">
      <c r="A191" s="37"/>
      <c r="B191" s="37"/>
      <c r="C191" s="37"/>
      <c r="D191" s="37"/>
      <c r="E191" s="37"/>
      <c r="F191" s="48">
        <v>7</v>
      </c>
      <c r="G191" s="48" t="s">
        <v>34</v>
      </c>
      <c r="H191" s="53" t="s">
        <v>35</v>
      </c>
      <c r="I191" s="48" t="s">
        <v>35</v>
      </c>
      <c r="J191" s="48" t="s">
        <v>126</v>
      </c>
      <c r="K191" s="48" t="s">
        <v>121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5" x14ac:dyDescent="0.2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120</v>
      </c>
      <c r="K192" s="48" t="s">
        <v>121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5" x14ac:dyDescent="0.2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120</v>
      </c>
      <c r="K193" s="48" t="s">
        <v>121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5" x14ac:dyDescent="0.2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120</v>
      </c>
      <c r="K194" s="48" t="s">
        <v>121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5" x14ac:dyDescent="0.25">
      <c r="A195" s="37"/>
      <c r="B195" s="37"/>
      <c r="C195" s="37"/>
      <c r="D195" s="37"/>
      <c r="E195" s="37"/>
      <c r="F195" s="48">
        <v>11</v>
      </c>
      <c r="G195" s="48" t="s">
        <v>34</v>
      </c>
      <c r="H195" s="53" t="s">
        <v>35</v>
      </c>
      <c r="I195" s="48" t="s">
        <v>35</v>
      </c>
      <c r="J195" s="48" t="s">
        <v>126</v>
      </c>
      <c r="K195" s="48" t="s">
        <v>121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5" x14ac:dyDescent="0.2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120</v>
      </c>
      <c r="K196" s="48" t="s">
        <v>121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5" x14ac:dyDescent="0.2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120</v>
      </c>
      <c r="K197" s="48" t="s">
        <v>121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5" x14ac:dyDescent="0.2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120</v>
      </c>
      <c r="K198" s="48" t="s">
        <v>121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5" x14ac:dyDescent="0.2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120</v>
      </c>
      <c r="K199" s="48" t="s">
        <v>121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5" x14ac:dyDescent="0.2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124</v>
      </c>
      <c r="K200" s="48" t="s">
        <v>125</v>
      </c>
      <c r="L200" s="58">
        <v>8551657</v>
      </c>
      <c r="M200" s="58" t="s">
        <v>38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5" x14ac:dyDescent="0.2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124</v>
      </c>
      <c r="K201" s="48" t="s">
        <v>125</v>
      </c>
      <c r="L201" s="58">
        <v>1529256</v>
      </c>
      <c r="M201" s="58" t="s">
        <v>38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5" x14ac:dyDescent="0.2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120</v>
      </c>
      <c r="K202" s="48" t="s">
        <v>121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5" x14ac:dyDescent="0.2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120</v>
      </c>
      <c r="K203" s="48" t="s">
        <v>121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5" x14ac:dyDescent="0.2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120</v>
      </c>
      <c r="K204" s="48" t="s">
        <v>121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5" x14ac:dyDescent="0.2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120</v>
      </c>
      <c r="K205" s="48" t="s">
        <v>121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5" x14ac:dyDescent="0.25">
      <c r="A206" s="37"/>
      <c r="B206" s="46" t="s">
        <v>127</v>
      </c>
      <c r="C206" s="46" t="s">
        <v>46</v>
      </c>
      <c r="D206" s="46" t="s">
        <v>46</v>
      </c>
      <c r="E206" s="46" t="s">
        <v>46</v>
      </c>
      <c r="F206" s="50" t="s">
        <v>46</v>
      </c>
      <c r="G206" s="51" t="s">
        <v>46</v>
      </c>
      <c r="H206" s="55" t="s">
        <v>46</v>
      </c>
      <c r="I206" s="51" t="s">
        <v>46</v>
      </c>
      <c r="J206" s="51" t="s">
        <v>46</v>
      </c>
      <c r="K206" s="51" t="s">
        <v>46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.75" thickBot="1" x14ac:dyDescent="0.3">
      <c r="A207" s="37"/>
      <c r="B207" s="47" t="s">
        <v>9</v>
      </c>
      <c r="C207" s="47" t="s">
        <v>46</v>
      </c>
      <c r="D207" s="47" t="s">
        <v>46</v>
      </c>
      <c r="E207" s="47" t="s">
        <v>46</v>
      </c>
      <c r="F207" s="52" t="s">
        <v>46</v>
      </c>
      <c r="G207" s="52" t="s">
        <v>46</v>
      </c>
      <c r="H207" s="56" t="s">
        <v>46</v>
      </c>
      <c r="I207" s="52" t="s">
        <v>46</v>
      </c>
      <c r="J207" s="52" t="s">
        <v>46</v>
      </c>
      <c r="K207" s="52" t="s">
        <v>46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5" x14ac:dyDescent="0.25">
      <c r="A208" s="37"/>
      <c r="B208" s="37" t="s">
        <v>128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5" x14ac:dyDescent="0.2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5" x14ac:dyDescent="0.2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5" x14ac:dyDescent="0.2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5" x14ac:dyDescent="0.2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5" x14ac:dyDescent="0.2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5" x14ac:dyDescent="0.2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5" x14ac:dyDescent="0.2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5" x14ac:dyDescent="0.2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5" x14ac:dyDescent="0.2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5" x14ac:dyDescent="0.2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5" x14ac:dyDescent="0.2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5" x14ac:dyDescent="0.2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5" x14ac:dyDescent="0.2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5" x14ac:dyDescent="0.2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5" x14ac:dyDescent="0.2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5" x14ac:dyDescent="0.2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5" x14ac:dyDescent="0.2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5" x14ac:dyDescent="0.2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5" x14ac:dyDescent="0.2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5" x14ac:dyDescent="0.2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5" x14ac:dyDescent="0.2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5" x14ac:dyDescent="0.2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5" x14ac:dyDescent="0.2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5" x14ac:dyDescent="0.2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703125" defaultRowHeight="15.75" customHeight="1" x14ac:dyDescent="0.2"/>
  <cols>
    <col min="1" max="1" width="7.42578125" customWidth="1"/>
    <col min="2" max="2" width="11.42578125" customWidth="1"/>
    <col min="3" max="4" width="7.42578125" customWidth="1"/>
    <col min="5" max="5" width="14.140625" customWidth="1"/>
    <col min="6" max="6" width="15.42578125" customWidth="1"/>
    <col min="7" max="7" width="17.7109375" customWidth="1"/>
    <col min="8" max="8" width="18.28515625" customWidth="1"/>
    <col min="9" max="9" width="17.28515625" customWidth="1"/>
    <col min="10" max="10" width="17.140625" customWidth="1"/>
    <col min="11" max="11" width="16.28515625" customWidth="1"/>
    <col min="12" max="12" width="16.7109375" customWidth="1"/>
    <col min="13" max="14" width="15.42578125" customWidth="1"/>
    <col min="15" max="15" width="15.42578125" hidden="1" customWidth="1"/>
    <col min="16" max="20" width="15.42578125" customWidth="1"/>
    <col min="21" max="22" width="15.42578125" hidden="1" customWidth="1"/>
    <col min="23" max="25" width="15.42578125" customWidth="1"/>
    <col min="26" max="26" width="15.42578125" hidden="1" customWidth="1"/>
    <col min="27" max="31" width="15.42578125" customWidth="1"/>
    <col min="32" max="32" width="34.85546875" customWidth="1"/>
    <col min="33" max="34" width="14" customWidth="1"/>
  </cols>
  <sheetData>
    <row r="1" spans="1:34" ht="15.75" customHeight="1" x14ac:dyDescent="0.2">
      <c r="A1" s="13" t="s">
        <v>129</v>
      </c>
      <c r="B1" s="3"/>
      <c r="C1" s="4"/>
      <c r="D1" s="5"/>
      <c r="E1" s="29" t="s">
        <v>130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">
      <c r="A2" s="13" t="s">
        <v>131</v>
      </c>
      <c r="B2" s="3"/>
      <c r="C2" s="4"/>
      <c r="D2" s="7"/>
      <c r="E2" s="29" t="s">
        <v>132</v>
      </c>
      <c r="F2" s="88"/>
      <c r="G2" s="87"/>
      <c r="H2" s="8"/>
      <c r="I2" s="9" t="s">
        <v>133</v>
      </c>
      <c r="J2" s="10" t="s">
        <v>133</v>
      </c>
      <c r="K2" s="10"/>
      <c r="L2" s="11" t="s">
        <v>134</v>
      </c>
      <c r="M2" s="89" t="s">
        <v>135</v>
      </c>
      <c r="N2" s="90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">
      <c r="A3" s="13" t="s">
        <v>136</v>
      </c>
      <c r="B3" s="3"/>
      <c r="C3" s="4"/>
      <c r="D3" s="5"/>
      <c r="E3" s="29" t="s">
        <v>137</v>
      </c>
      <c r="F3" s="91"/>
      <c r="G3" s="87"/>
      <c r="H3" s="8"/>
      <c r="I3" s="30"/>
      <c r="J3" s="10" t="s">
        <v>138</v>
      </c>
      <c r="K3" s="10"/>
      <c r="L3" s="12" t="s">
        <v>139</v>
      </c>
      <c r="M3" s="92" t="s">
        <v>140</v>
      </c>
      <c r="N3" s="90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">
      <c r="A4" s="13"/>
      <c r="B4" s="93"/>
      <c r="C4" s="90"/>
      <c r="D4" s="5"/>
      <c r="E4" s="29" t="s">
        <v>141</v>
      </c>
      <c r="F4" s="24"/>
      <c r="G4" s="25"/>
      <c r="H4" s="8"/>
      <c r="I4" s="31"/>
      <c r="J4" s="10" t="s">
        <v>142</v>
      </c>
      <c r="K4" s="10"/>
      <c r="L4" s="14" t="s">
        <v>143</v>
      </c>
      <c r="M4" s="92" t="s">
        <v>144</v>
      </c>
      <c r="N4" s="90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">
      <c r="A5" s="13"/>
      <c r="B5" s="5"/>
      <c r="C5" s="5"/>
      <c r="D5" s="5"/>
      <c r="E5" s="29" t="s">
        <v>145</v>
      </c>
      <c r="F5" s="91"/>
      <c r="G5" s="87"/>
      <c r="H5" s="8"/>
      <c r="I5" s="15" t="s">
        <v>146</v>
      </c>
      <c r="J5" s="10" t="s">
        <v>147</v>
      </c>
      <c r="K5" s="10"/>
      <c r="L5" s="26" t="s">
        <v>148</v>
      </c>
      <c r="M5" s="28" t="s">
        <v>149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150</v>
      </c>
      <c r="P6" s="8"/>
      <c r="Q6" s="8"/>
      <c r="R6" s="8"/>
      <c r="S6" s="8"/>
      <c r="T6" s="17"/>
      <c r="U6" s="16" t="s">
        <v>151</v>
      </c>
      <c r="V6" s="16" t="s">
        <v>152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">
      <c r="A7" s="18"/>
      <c r="B7" s="18"/>
      <c r="C7" s="18"/>
      <c r="D7" s="18"/>
      <c r="E7" s="32" t="e">
        <f>#REF!&amp;" ("&amp;#REF!&amp;")"</f>
        <v>#REF!</v>
      </c>
      <c r="F7" s="19" t="s">
        <v>153</v>
      </c>
      <c r="G7" s="19" t="s">
        <v>154</v>
      </c>
      <c r="H7" s="19" t="s">
        <v>155</v>
      </c>
      <c r="I7" s="19" t="s">
        <v>156</v>
      </c>
      <c r="J7" s="19" t="s">
        <v>157</v>
      </c>
      <c r="K7" s="19" t="s">
        <v>158</v>
      </c>
      <c r="L7" s="19" t="s">
        <v>159</v>
      </c>
      <c r="M7" s="19" t="s">
        <v>160</v>
      </c>
      <c r="N7" s="19" t="s">
        <v>161</v>
      </c>
      <c r="O7" s="33" t="s">
        <v>162</v>
      </c>
      <c r="P7" s="19" t="s">
        <v>163</v>
      </c>
      <c r="Q7" s="19" t="s">
        <v>164</v>
      </c>
      <c r="R7" s="19" t="s">
        <v>165</v>
      </c>
      <c r="S7" s="19" t="s">
        <v>166</v>
      </c>
      <c r="T7" s="19" t="s">
        <v>167</v>
      </c>
      <c r="U7" s="19" t="s">
        <v>168</v>
      </c>
      <c r="V7" s="19" t="s">
        <v>169</v>
      </c>
      <c r="W7" s="19" t="s">
        <v>170</v>
      </c>
      <c r="X7" s="19" t="s">
        <v>171</v>
      </c>
      <c r="Y7" s="19" t="s">
        <v>172</v>
      </c>
      <c r="Z7" s="19" t="s">
        <v>173</v>
      </c>
      <c r="AA7" s="19" t="s">
        <v>174</v>
      </c>
      <c r="AB7" s="19" t="s">
        <v>175</v>
      </c>
      <c r="AC7" s="19" t="s">
        <v>176</v>
      </c>
      <c r="AD7" s="19" t="s">
        <v>177</v>
      </c>
      <c r="AE7" s="19" t="s">
        <v>178</v>
      </c>
      <c r="AF7" s="8"/>
      <c r="AG7" s="8"/>
      <c r="AH7" s="8"/>
    </row>
    <row r="8" spans="1:34" ht="15.75" customHeight="1" x14ac:dyDescent="0.2">
      <c r="A8" s="20" t="s">
        <v>179</v>
      </c>
      <c r="B8" s="20" t="s">
        <v>180</v>
      </c>
      <c r="C8" s="20" t="s">
        <v>167</v>
      </c>
      <c r="D8" s="20" t="s">
        <v>181</v>
      </c>
      <c r="E8" s="34"/>
      <c r="F8" s="94" t="s">
        <v>182</v>
      </c>
      <c r="G8" s="86"/>
      <c r="H8" s="86"/>
      <c r="I8" s="86"/>
      <c r="J8" s="86"/>
      <c r="K8" s="86"/>
      <c r="L8" s="86"/>
      <c r="M8" s="86"/>
      <c r="N8" s="86"/>
      <c r="O8" s="86"/>
      <c r="P8" s="87"/>
      <c r="Q8" s="95" t="s">
        <v>183</v>
      </c>
      <c r="R8" s="86"/>
      <c r="S8" s="86"/>
      <c r="T8" s="87"/>
      <c r="U8" s="35"/>
      <c r="V8" s="35"/>
      <c r="W8" s="85" t="s">
        <v>184</v>
      </c>
      <c r="X8" s="86"/>
      <c r="Y8" s="86"/>
      <c r="Z8" s="86"/>
      <c r="AA8" s="86"/>
      <c r="AB8" s="86"/>
      <c r="AC8" s="86"/>
      <c r="AD8" s="86"/>
      <c r="AE8" s="87"/>
      <c r="AF8" s="8"/>
      <c r="AG8" s="8"/>
      <c r="AH8" s="8"/>
    </row>
    <row r="9" spans="1:34" ht="15.75" customHeight="1" x14ac:dyDescent="0.2">
      <c r="A9" s="5"/>
      <c r="B9" s="5"/>
      <c r="C9" s="5"/>
      <c r="D9" s="5"/>
      <c r="E9" s="23" t="s">
        <v>185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">
      <c r="A10" s="21" t="s">
        <v>186</v>
      </c>
      <c r="B10" s="21" t="s">
        <v>186</v>
      </c>
      <c r="C10" s="21" t="s">
        <v>186</v>
      </c>
      <c r="D10" s="21" t="s">
        <v>186</v>
      </c>
      <c r="E10" s="27" t="s">
        <v>187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">
      <c r="A11" s="21" t="s">
        <v>186</v>
      </c>
      <c r="B11" s="21" t="s">
        <v>186</v>
      </c>
      <c r="C11" s="21" t="s">
        <v>186</v>
      </c>
      <c r="D11" s="21" t="s">
        <v>186</v>
      </c>
      <c r="E11" s="27" t="s">
        <v>188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189</v>
      </c>
      <c r="AE16" s="8" t="s">
        <v>189</v>
      </c>
      <c r="AF16" s="8" t="s">
        <v>189</v>
      </c>
      <c r="AG16" s="8"/>
      <c r="AH16" s="8" t="s">
        <v>189</v>
      </c>
    </row>
    <row r="21" spans="12:12" ht="15.75" customHeight="1" x14ac:dyDescent="0.2">
      <c r="L21" s="8" t="s">
        <v>189</v>
      </c>
    </row>
    <row r="31" spans="12:12" ht="12.75" x14ac:dyDescent="0.2"/>
    <row r="32" spans="1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199"/>
  <sheetViews>
    <sheetView tabSelected="1" view="pageBreakPreview" zoomScale="60" zoomScaleNormal="90" workbookViewId="0">
      <selection activeCell="C101" sqref="C101"/>
    </sheetView>
  </sheetViews>
  <sheetFormatPr defaultRowHeight="12.75" x14ac:dyDescent="0.2"/>
  <cols>
    <col min="2" max="2" width="28.85546875" customWidth="1"/>
    <col min="3" max="3" width="34" bestFit="1" customWidth="1"/>
    <col min="4" max="4" width="31.28515625" customWidth="1"/>
    <col min="5" max="5" width="27.28515625" customWidth="1"/>
    <col min="6" max="6" width="9.85546875" style="2" bestFit="1" customWidth="1"/>
    <col min="7" max="7" width="12.42578125" style="2" customWidth="1"/>
    <col min="8" max="8" width="16" style="57" customWidth="1"/>
    <col min="9" max="9" width="9.140625" style="2" bestFit="1" customWidth="1"/>
    <col min="10" max="10" width="28.42578125" style="2" customWidth="1"/>
    <col min="11" max="11" width="29.42578125" style="2" customWidth="1"/>
    <col min="12" max="12" width="28.7109375" style="62" bestFit="1" customWidth="1"/>
    <col min="13" max="13" width="24.140625" style="62" bestFit="1" customWidth="1"/>
    <col min="14" max="14" width="15.85546875" bestFit="1" customWidth="1"/>
    <col min="15" max="15" width="17" customWidth="1"/>
    <col min="16" max="16" width="13.140625" customWidth="1"/>
    <col min="17" max="17" width="15.85546875" bestFit="1" customWidth="1"/>
    <col min="18" max="18" width="12" bestFit="1" customWidth="1"/>
  </cols>
  <sheetData>
    <row r="1" spans="1:22" ht="26.25" x14ac:dyDescent="0.35">
      <c r="A1" s="37"/>
      <c r="B1" s="96" t="s">
        <v>190</v>
      </c>
      <c r="C1" s="83"/>
      <c r="D1" s="83"/>
      <c r="E1" s="83"/>
      <c r="F1" s="83"/>
      <c r="G1" s="83"/>
      <c r="H1" s="83"/>
      <c r="I1" s="83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5" x14ac:dyDescent="0.2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5" x14ac:dyDescent="0.2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75" x14ac:dyDescent="0.2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5" x14ac:dyDescent="0.2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75" x14ac:dyDescent="0.2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37"/>
      <c r="H6" s="37"/>
      <c r="I6" s="37"/>
      <c r="J6" s="3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5" x14ac:dyDescent="0.25">
      <c r="A7" s="37"/>
      <c r="B7" s="40" t="s">
        <v>6</v>
      </c>
      <c r="C7" s="40">
        <f>COUNTIF(E17:E173,"Single Family")/2</f>
        <v>11</v>
      </c>
      <c r="D7" s="64">
        <f>SUMIFS(L$17:L$173, $B$17:$B$173, "*Total", $E$17:$E$173,"Single Family")</f>
        <v>15402735773</v>
      </c>
      <c r="E7" s="64">
        <f>SUMIFS(M$17:M$173, $B$17:$B$173, "*Total", $E$17:$E$173,"Single Family")</f>
        <v>11761666336</v>
      </c>
      <c r="F7" s="48"/>
      <c r="H7" s="37"/>
      <c r="I7" s="37"/>
      <c r="J7" s="58"/>
      <c r="K7" s="58"/>
      <c r="L7" s="58"/>
      <c r="M7" s="58"/>
      <c r="N7" s="37"/>
      <c r="O7" s="37"/>
      <c r="Q7" s="58"/>
      <c r="R7" s="37"/>
      <c r="S7" s="37"/>
      <c r="T7" s="37"/>
      <c r="U7" s="37"/>
      <c r="V7" s="37"/>
    </row>
    <row r="8" spans="1:22" ht="15" x14ac:dyDescent="0.25">
      <c r="A8" s="37"/>
      <c r="B8" s="40" t="s">
        <v>7</v>
      </c>
      <c r="C8" s="40">
        <f>COUNTIF(E17:E173,"Multifamily")/2</f>
        <v>11</v>
      </c>
      <c r="D8" s="64">
        <f>SUMIFS(L$17:L$173, $B$17:$B$173, "*Total", $E$17:$E$173,"Multifamily")</f>
        <v>2161264783</v>
      </c>
      <c r="E8" s="64">
        <f>SUMIFS(M$17:M$173, $B$17:$B$173, "*Total", $E$17:$E$173,"Multifamily")</f>
        <v>2640080924</v>
      </c>
      <c r="F8" s="48"/>
      <c r="G8" s="37"/>
      <c r="H8" s="37"/>
      <c r="I8" s="37"/>
      <c r="J8" s="58"/>
      <c r="K8" s="58"/>
      <c r="L8" s="58"/>
      <c r="M8" s="58"/>
      <c r="N8" s="37"/>
      <c r="O8" s="37"/>
      <c r="Q8" s="37"/>
      <c r="R8" s="37"/>
      <c r="S8" s="37"/>
      <c r="T8" s="37"/>
      <c r="U8" s="37"/>
      <c r="V8" s="37"/>
    </row>
    <row r="9" spans="1:22" ht="15" x14ac:dyDescent="0.25">
      <c r="A9" s="37"/>
      <c r="B9" s="40" t="s">
        <v>8</v>
      </c>
      <c r="C9" s="40">
        <f>COUNTIF(E17:E173,"Reverse REMIC")/2</f>
        <v>4</v>
      </c>
      <c r="D9" s="64">
        <f>SUMIFS(L$17:L$173, $B$17:$B$173, "*Total", $E$17:$E$173,"Reverse REMIC")</f>
        <v>876762429</v>
      </c>
      <c r="E9" s="64">
        <f>SUMIFS(M$17:M$173, $B$17:$B$173, "*Total", $E$17:$E$173,"Reverse REMIC")</f>
        <v>876762429</v>
      </c>
      <c r="F9" s="48"/>
      <c r="G9" s="37"/>
      <c r="H9" s="37"/>
      <c r="I9" s="37"/>
      <c r="J9" s="37"/>
      <c r="K9" s="48"/>
      <c r="L9" s="58"/>
      <c r="M9" s="58"/>
      <c r="N9" s="37"/>
      <c r="O9" s="37"/>
      <c r="Q9" s="37"/>
      <c r="R9" s="37"/>
      <c r="S9" s="37"/>
      <c r="T9" s="37"/>
      <c r="U9" s="37"/>
      <c r="V9" s="37"/>
    </row>
    <row r="10" spans="1:22" ht="15.75" thickBot="1" x14ac:dyDescent="0.3">
      <c r="A10" s="37"/>
      <c r="B10" s="43" t="s">
        <v>9</v>
      </c>
      <c r="C10" s="43">
        <f>SUM(C7:C9)</f>
        <v>26</v>
      </c>
      <c r="D10" s="44">
        <f>SUM(D7:D9)</f>
        <v>18440762985</v>
      </c>
      <c r="E10" s="44">
        <f>SUM(E7:E9)</f>
        <v>15278509689</v>
      </c>
      <c r="F10" s="48"/>
      <c r="G10" s="37"/>
      <c r="H10" s="37"/>
      <c r="I10" s="37"/>
      <c r="J10" s="3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5" x14ac:dyDescent="0.2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5" x14ac:dyDescent="0.2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5" x14ac:dyDescent="0.2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75" x14ac:dyDescent="0.2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5" x14ac:dyDescent="0.2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7.25" x14ac:dyDescent="0.2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5" x14ac:dyDescent="0.25">
      <c r="A17" s="37"/>
      <c r="B17" s="37" t="s">
        <v>191</v>
      </c>
      <c r="C17" s="37" t="s">
        <v>71</v>
      </c>
      <c r="D17" s="37" t="s">
        <v>22</v>
      </c>
      <c r="E17" s="77" t="s">
        <v>6</v>
      </c>
      <c r="F17" s="48">
        <v>1</v>
      </c>
      <c r="G17" s="48" t="s">
        <v>23</v>
      </c>
      <c r="H17" s="53">
        <v>5.5</v>
      </c>
      <c r="I17" s="78">
        <v>30</v>
      </c>
      <c r="J17" s="48" t="s">
        <v>246</v>
      </c>
      <c r="K17" s="48" t="s">
        <v>215</v>
      </c>
      <c r="L17" s="58">
        <v>292475105</v>
      </c>
      <c r="M17" s="58">
        <v>194983403</v>
      </c>
      <c r="N17" s="37"/>
      <c r="O17" s="66"/>
      <c r="P17" s="37"/>
      <c r="Q17" s="37"/>
      <c r="R17" s="37"/>
      <c r="S17" s="37"/>
      <c r="T17" s="37"/>
      <c r="U17" s="37"/>
      <c r="V17" s="37"/>
    </row>
    <row r="18" spans="1:22" ht="15" x14ac:dyDescent="0.25">
      <c r="A18" s="37"/>
      <c r="B18" s="37"/>
      <c r="C18" s="37"/>
      <c r="D18" s="37"/>
      <c r="E18" s="77"/>
      <c r="F18" s="48">
        <v>2</v>
      </c>
      <c r="G18" s="48" t="s">
        <v>23</v>
      </c>
      <c r="H18" s="53">
        <v>5.5</v>
      </c>
      <c r="I18" s="78">
        <v>30</v>
      </c>
      <c r="J18" s="48" t="s">
        <v>246</v>
      </c>
      <c r="K18" s="48" t="s">
        <v>247</v>
      </c>
      <c r="L18" s="58">
        <v>244286427</v>
      </c>
      <c r="M18" s="58">
        <v>91792445</v>
      </c>
      <c r="N18" s="37"/>
      <c r="O18" s="66"/>
      <c r="P18" s="37"/>
      <c r="Q18" s="37"/>
      <c r="R18" s="37"/>
      <c r="S18" s="37"/>
      <c r="T18" s="37"/>
      <c r="U18" s="37"/>
      <c r="V18" s="37"/>
    </row>
    <row r="19" spans="1:22" ht="15" x14ac:dyDescent="0.25">
      <c r="A19" s="37"/>
      <c r="B19" s="37"/>
      <c r="C19" s="37"/>
      <c r="D19" s="37"/>
      <c r="E19" s="77"/>
      <c r="F19" s="48">
        <v>3</v>
      </c>
      <c r="G19" s="48" t="s">
        <v>23</v>
      </c>
      <c r="H19" s="53">
        <v>5.5</v>
      </c>
      <c r="I19" s="78">
        <v>30</v>
      </c>
      <c r="J19" s="48" t="s">
        <v>213</v>
      </c>
      <c r="K19" s="48" t="s">
        <v>248</v>
      </c>
      <c r="L19" s="58">
        <v>123426497</v>
      </c>
      <c r="M19" s="58">
        <v>66481884</v>
      </c>
      <c r="N19" s="37"/>
      <c r="O19" s="66"/>
      <c r="P19" s="37"/>
      <c r="Q19" s="37"/>
      <c r="R19" s="37"/>
      <c r="S19" s="37"/>
      <c r="T19" s="37"/>
      <c r="U19" s="37"/>
      <c r="V19" s="37"/>
    </row>
    <row r="20" spans="1:22" ht="15" x14ac:dyDescent="0.25">
      <c r="A20" s="37"/>
      <c r="B20" s="37"/>
      <c r="C20" s="37"/>
      <c r="D20" s="37"/>
      <c r="E20" s="77"/>
      <c r="F20" s="48">
        <v>4</v>
      </c>
      <c r="G20" s="48" t="s">
        <v>23</v>
      </c>
      <c r="H20" s="53">
        <v>5.5</v>
      </c>
      <c r="I20" s="78">
        <v>30</v>
      </c>
      <c r="J20" s="48" t="s">
        <v>194</v>
      </c>
      <c r="K20" s="48" t="s">
        <v>249</v>
      </c>
      <c r="L20" s="58">
        <v>140000000</v>
      </c>
      <c r="M20" s="58">
        <v>60000000</v>
      </c>
      <c r="N20" s="37"/>
      <c r="O20" s="66"/>
      <c r="P20" s="37"/>
      <c r="Q20" s="37"/>
      <c r="R20" s="37"/>
      <c r="S20" s="37"/>
      <c r="T20" s="37"/>
      <c r="U20" s="37"/>
      <c r="V20" s="37"/>
    </row>
    <row r="21" spans="1:22" ht="15" x14ac:dyDescent="0.25">
      <c r="A21" s="37"/>
      <c r="B21" s="37"/>
      <c r="C21" s="37"/>
      <c r="D21" s="37"/>
      <c r="E21" s="77"/>
      <c r="F21" s="48">
        <v>5</v>
      </c>
      <c r="G21" s="48" t="s">
        <v>23</v>
      </c>
      <c r="H21" s="53">
        <v>5.5</v>
      </c>
      <c r="I21" s="78">
        <v>30</v>
      </c>
      <c r="J21" s="48" t="s">
        <v>194</v>
      </c>
      <c r="K21" s="48" t="s">
        <v>195</v>
      </c>
      <c r="L21" s="58">
        <v>150000000</v>
      </c>
      <c r="M21" s="58">
        <v>150000000</v>
      </c>
      <c r="N21" s="37"/>
      <c r="O21" s="66"/>
      <c r="P21" s="37"/>
      <c r="Q21" s="37"/>
      <c r="R21" s="37"/>
      <c r="S21" s="37"/>
      <c r="T21" s="37"/>
      <c r="U21" s="37"/>
      <c r="V21" s="37"/>
    </row>
    <row r="22" spans="1:22" ht="15" x14ac:dyDescent="0.25">
      <c r="A22" s="37"/>
      <c r="B22" s="37"/>
      <c r="C22" s="37"/>
      <c r="D22" s="37"/>
      <c r="E22" s="77"/>
      <c r="F22" s="48">
        <v>6</v>
      </c>
      <c r="G22" s="48" t="s">
        <v>23</v>
      </c>
      <c r="H22" s="53">
        <v>5.5</v>
      </c>
      <c r="I22" s="78">
        <v>30</v>
      </c>
      <c r="J22" s="48" t="s">
        <v>213</v>
      </c>
      <c r="K22" s="48" t="s">
        <v>250</v>
      </c>
      <c r="L22" s="58">
        <v>150000000</v>
      </c>
      <c r="M22" s="58">
        <v>100000000</v>
      </c>
      <c r="N22" s="37"/>
      <c r="O22" s="66"/>
      <c r="P22" s="37"/>
      <c r="Q22" s="37"/>
      <c r="R22" s="37"/>
      <c r="S22" s="37"/>
      <c r="T22" s="37"/>
      <c r="U22" s="37"/>
      <c r="V22" s="37"/>
    </row>
    <row r="23" spans="1:22" ht="15" x14ac:dyDescent="0.25">
      <c r="A23" s="37"/>
      <c r="B23" s="37"/>
      <c r="C23" s="37"/>
      <c r="D23" s="37"/>
      <c r="E23" s="77"/>
      <c r="F23" s="48">
        <v>7</v>
      </c>
      <c r="G23" s="48" t="s">
        <v>23</v>
      </c>
      <c r="H23" s="53">
        <v>5</v>
      </c>
      <c r="I23" s="78">
        <v>30</v>
      </c>
      <c r="J23" s="48" t="s">
        <v>221</v>
      </c>
      <c r="K23" s="48" t="s">
        <v>204</v>
      </c>
      <c r="L23" s="58">
        <v>73739361</v>
      </c>
      <c r="M23" s="58">
        <v>0</v>
      </c>
      <c r="N23" s="37"/>
      <c r="O23" s="66"/>
      <c r="P23" s="37"/>
      <c r="Q23" s="37"/>
      <c r="R23" s="37"/>
      <c r="S23" s="37"/>
      <c r="T23" s="37"/>
      <c r="U23" s="37"/>
      <c r="V23" s="37"/>
    </row>
    <row r="24" spans="1:22" ht="15" x14ac:dyDescent="0.25">
      <c r="A24" s="37"/>
      <c r="B24" s="46" t="str">
        <f>B17 &amp; " Total"</f>
        <v>2026-001 Total</v>
      </c>
      <c r="C24" s="46" t="s">
        <v>46</v>
      </c>
      <c r="D24" s="46" t="s">
        <v>46</v>
      </c>
      <c r="E24" s="65" t="str">
        <f>E17</f>
        <v>Single Family</v>
      </c>
      <c r="F24" s="50" t="s">
        <v>46</v>
      </c>
      <c r="G24" s="51" t="s">
        <v>46</v>
      </c>
      <c r="H24" s="55" t="s">
        <v>46</v>
      </c>
      <c r="I24" s="74" t="s">
        <v>46</v>
      </c>
      <c r="J24" s="51" t="s">
        <v>46</v>
      </c>
      <c r="K24" s="51" t="s">
        <v>46</v>
      </c>
      <c r="L24" s="60">
        <f>SUM(L17:L23)</f>
        <v>1173927390</v>
      </c>
      <c r="M24" s="60">
        <f>SUM(M17:M23)</f>
        <v>663257732</v>
      </c>
      <c r="N24" s="37"/>
      <c r="O24" s="66"/>
      <c r="P24" s="37"/>
      <c r="Q24" s="37"/>
      <c r="R24" s="37"/>
      <c r="S24" s="37"/>
      <c r="T24" s="37"/>
      <c r="U24" s="37"/>
      <c r="V24" s="37"/>
    </row>
    <row r="25" spans="1:22" ht="15" x14ac:dyDescent="0.25">
      <c r="A25" s="37"/>
      <c r="B25" s="37" t="s">
        <v>198</v>
      </c>
      <c r="C25" s="37" t="s">
        <v>63</v>
      </c>
      <c r="D25" s="37" t="s">
        <v>22</v>
      </c>
      <c r="E25" s="77" t="s">
        <v>6</v>
      </c>
      <c r="F25" s="48">
        <v>1</v>
      </c>
      <c r="G25" s="48" t="s">
        <v>23</v>
      </c>
      <c r="H25" s="53">
        <v>5.5</v>
      </c>
      <c r="I25" s="78">
        <v>30</v>
      </c>
      <c r="J25" s="48" t="s">
        <v>213</v>
      </c>
      <c r="K25" s="48" t="s">
        <v>193</v>
      </c>
      <c r="L25" s="58">
        <v>184500000</v>
      </c>
      <c r="M25" s="58">
        <v>123000000</v>
      </c>
      <c r="N25" s="66"/>
      <c r="O25" s="66"/>
      <c r="P25" s="37"/>
      <c r="Q25" s="37"/>
      <c r="R25" s="37"/>
      <c r="S25" s="37"/>
      <c r="T25" s="37"/>
      <c r="U25" s="37"/>
      <c r="V25" s="37"/>
    </row>
    <row r="26" spans="1:22" ht="15" x14ac:dyDescent="0.25">
      <c r="A26" s="37"/>
      <c r="B26" s="37"/>
      <c r="C26" s="37"/>
      <c r="D26" s="37"/>
      <c r="E26" s="77"/>
      <c r="F26" s="48">
        <v>2</v>
      </c>
      <c r="G26" s="48" t="s">
        <v>23</v>
      </c>
      <c r="H26" s="53">
        <v>5.5</v>
      </c>
      <c r="I26" s="78">
        <v>30</v>
      </c>
      <c r="J26" s="48" t="s">
        <v>265</v>
      </c>
      <c r="K26" s="48" t="s">
        <v>193</v>
      </c>
      <c r="L26" s="58">
        <v>220087980</v>
      </c>
      <c r="M26" s="58">
        <v>88035192</v>
      </c>
      <c r="N26" s="66"/>
      <c r="O26" s="66"/>
      <c r="P26" s="37"/>
      <c r="Q26" s="37"/>
      <c r="R26" s="37"/>
      <c r="S26" s="37"/>
      <c r="T26" s="37"/>
      <c r="U26" s="37"/>
      <c r="V26" s="37"/>
    </row>
    <row r="27" spans="1:22" ht="15" x14ac:dyDescent="0.25">
      <c r="A27" s="37"/>
      <c r="B27" s="37"/>
      <c r="C27" s="37"/>
      <c r="D27" s="37"/>
      <c r="E27" s="77"/>
      <c r="F27" s="48">
        <v>3</v>
      </c>
      <c r="G27" s="48" t="s">
        <v>23</v>
      </c>
      <c r="H27" s="53">
        <v>6.5</v>
      </c>
      <c r="I27" s="78">
        <v>30</v>
      </c>
      <c r="J27" s="48" t="s">
        <v>194</v>
      </c>
      <c r="K27" s="48" t="s">
        <v>195</v>
      </c>
      <c r="L27" s="58">
        <v>222241687</v>
      </c>
      <c r="M27" s="58">
        <v>444483374</v>
      </c>
      <c r="N27" s="66"/>
      <c r="O27" s="66"/>
      <c r="P27" s="37"/>
      <c r="Q27" s="37"/>
      <c r="R27" s="37"/>
      <c r="S27" s="37"/>
      <c r="T27" s="37"/>
      <c r="U27" s="37"/>
      <c r="V27" s="37"/>
    </row>
    <row r="28" spans="1:22" ht="15" x14ac:dyDescent="0.25">
      <c r="A28" s="37"/>
      <c r="B28" s="37"/>
      <c r="C28" s="37"/>
      <c r="D28" s="37"/>
      <c r="E28" s="77"/>
      <c r="F28" s="48">
        <v>4</v>
      </c>
      <c r="G28" s="48" t="s">
        <v>23</v>
      </c>
      <c r="H28" s="53">
        <v>5.5</v>
      </c>
      <c r="I28" s="78">
        <v>30</v>
      </c>
      <c r="J28" s="48" t="s">
        <v>194</v>
      </c>
      <c r="K28" s="48" t="s">
        <v>195</v>
      </c>
      <c r="L28" s="58">
        <v>120000000</v>
      </c>
      <c r="M28" s="58">
        <v>120000000</v>
      </c>
      <c r="N28" s="66"/>
      <c r="O28" s="66"/>
      <c r="P28" s="37"/>
      <c r="Q28" s="37"/>
      <c r="R28" s="37"/>
      <c r="S28" s="37"/>
      <c r="T28" s="37"/>
      <c r="U28" s="37"/>
      <c r="V28" s="37"/>
    </row>
    <row r="29" spans="1:22" ht="15" x14ac:dyDescent="0.25">
      <c r="A29" s="37"/>
      <c r="B29" s="37"/>
      <c r="C29" s="37"/>
      <c r="D29" s="37"/>
      <c r="E29" s="77"/>
      <c r="F29" s="48">
        <v>5</v>
      </c>
      <c r="G29" s="48" t="s">
        <v>23</v>
      </c>
      <c r="H29" s="53">
        <v>6</v>
      </c>
      <c r="I29" s="78">
        <v>30</v>
      </c>
      <c r="J29" s="48" t="s">
        <v>199</v>
      </c>
      <c r="K29" s="48" t="s">
        <v>254</v>
      </c>
      <c r="L29" s="58">
        <v>87598621</v>
      </c>
      <c r="M29" s="58">
        <v>19214292</v>
      </c>
      <c r="N29" s="66"/>
      <c r="O29" s="66"/>
      <c r="P29" s="37"/>
      <c r="Q29" s="37"/>
      <c r="R29" s="37"/>
      <c r="S29" s="37"/>
      <c r="T29" s="37"/>
      <c r="U29" s="37"/>
      <c r="V29" s="37"/>
    </row>
    <row r="30" spans="1:22" ht="15" x14ac:dyDescent="0.25">
      <c r="A30" s="37"/>
      <c r="B30" s="37"/>
      <c r="C30" s="37"/>
      <c r="D30" s="37"/>
      <c r="E30" s="77"/>
      <c r="F30" s="48">
        <v>6</v>
      </c>
      <c r="G30" s="48" t="s">
        <v>23</v>
      </c>
      <c r="H30" s="53">
        <v>6</v>
      </c>
      <c r="I30" s="78">
        <v>40</v>
      </c>
      <c r="J30" s="48" t="s">
        <v>194</v>
      </c>
      <c r="K30" s="48" t="s">
        <v>195</v>
      </c>
      <c r="L30" s="58">
        <v>70000000</v>
      </c>
      <c r="M30" s="58">
        <v>70000000</v>
      </c>
      <c r="N30" s="66"/>
      <c r="O30" s="66"/>
      <c r="P30" s="37"/>
      <c r="Q30" s="37"/>
      <c r="R30" s="37"/>
      <c r="S30" s="37"/>
      <c r="T30" s="37"/>
      <c r="U30" s="37"/>
      <c r="V30" s="37"/>
    </row>
    <row r="31" spans="1:22" ht="15" x14ac:dyDescent="0.25">
      <c r="A31" s="37"/>
      <c r="B31" s="37"/>
      <c r="C31" s="37"/>
      <c r="D31" s="37"/>
      <c r="E31" s="77"/>
      <c r="F31" s="48">
        <v>7</v>
      </c>
      <c r="G31" s="48" t="s">
        <v>23</v>
      </c>
      <c r="H31" s="53">
        <v>5.5</v>
      </c>
      <c r="I31" s="78">
        <v>30</v>
      </c>
      <c r="J31" s="48" t="s">
        <v>265</v>
      </c>
      <c r="K31" s="48" t="s">
        <v>193</v>
      </c>
      <c r="L31" s="58">
        <v>1287418865</v>
      </c>
      <c r="M31" s="58">
        <v>2178738184</v>
      </c>
      <c r="N31" s="66"/>
      <c r="O31" s="66"/>
      <c r="P31" s="37"/>
      <c r="Q31" s="37"/>
      <c r="R31" s="37"/>
      <c r="S31" s="37"/>
      <c r="T31" s="37"/>
      <c r="U31" s="37"/>
      <c r="V31" s="37"/>
    </row>
    <row r="32" spans="1:22" ht="15" x14ac:dyDescent="0.25">
      <c r="A32" s="37"/>
      <c r="B32" s="37"/>
      <c r="C32" s="37"/>
      <c r="D32" s="37"/>
      <c r="E32" s="77"/>
      <c r="F32" s="48">
        <v>8</v>
      </c>
      <c r="G32" s="48" t="s">
        <v>23</v>
      </c>
      <c r="H32" s="53">
        <v>5.5</v>
      </c>
      <c r="I32" s="78">
        <v>30</v>
      </c>
      <c r="J32" s="48" t="s">
        <v>266</v>
      </c>
      <c r="K32" s="48" t="s">
        <v>193</v>
      </c>
      <c r="L32" s="58">
        <v>242754735</v>
      </c>
      <c r="M32" s="58">
        <v>345509468</v>
      </c>
      <c r="N32" s="66"/>
      <c r="O32" s="66"/>
      <c r="P32" s="37"/>
      <c r="Q32" s="37"/>
      <c r="R32" s="37"/>
      <c r="S32" s="37"/>
      <c r="T32" s="37"/>
      <c r="U32" s="37"/>
      <c r="V32" s="37"/>
    </row>
    <row r="33" spans="1:22" ht="15" x14ac:dyDescent="0.25">
      <c r="A33" s="37"/>
      <c r="B33" s="37"/>
      <c r="C33" s="37"/>
      <c r="D33" s="37"/>
      <c r="E33" s="77"/>
      <c r="F33" s="48">
        <v>9</v>
      </c>
      <c r="G33" s="48" t="s">
        <v>23</v>
      </c>
      <c r="H33" s="53">
        <v>5.5</v>
      </c>
      <c r="I33" s="78">
        <v>30</v>
      </c>
      <c r="J33" s="48" t="s">
        <v>213</v>
      </c>
      <c r="K33" s="48" t="s">
        <v>193</v>
      </c>
      <c r="L33" s="58">
        <v>200000000</v>
      </c>
      <c r="M33" s="58">
        <v>200000000</v>
      </c>
      <c r="N33" s="66"/>
      <c r="O33" s="66"/>
      <c r="P33" s="37"/>
      <c r="Q33" s="37"/>
      <c r="R33" s="37"/>
      <c r="S33" s="37"/>
      <c r="T33" s="37"/>
      <c r="U33" s="37"/>
      <c r="V33" s="37"/>
    </row>
    <row r="34" spans="1:22" ht="15" x14ac:dyDescent="0.25">
      <c r="A34" s="37"/>
      <c r="B34" s="37"/>
      <c r="C34" s="37"/>
      <c r="D34" s="37"/>
      <c r="E34" s="77"/>
      <c r="F34" s="48">
        <v>10</v>
      </c>
      <c r="G34" s="48" t="s">
        <v>23</v>
      </c>
      <c r="H34" s="53">
        <v>6</v>
      </c>
      <c r="I34" s="78">
        <v>30</v>
      </c>
      <c r="J34" s="48" t="s">
        <v>192</v>
      </c>
      <c r="K34" s="48" t="s">
        <v>193</v>
      </c>
      <c r="L34" s="58">
        <v>93598738</v>
      </c>
      <c r="M34" s="58">
        <v>56159242</v>
      </c>
      <c r="N34" s="66"/>
      <c r="O34" s="66"/>
      <c r="P34" s="37"/>
      <c r="Q34" s="37"/>
      <c r="R34" s="37"/>
      <c r="S34" s="37"/>
      <c r="T34" s="37"/>
      <c r="U34" s="37"/>
      <c r="V34" s="37"/>
    </row>
    <row r="35" spans="1:22" ht="15" x14ac:dyDescent="0.25">
      <c r="A35" s="37"/>
      <c r="B35" s="37"/>
      <c r="C35" s="37"/>
      <c r="D35" s="37"/>
      <c r="E35" s="77"/>
      <c r="F35" s="48">
        <v>11</v>
      </c>
      <c r="G35" s="48" t="s">
        <v>23</v>
      </c>
      <c r="H35" s="53">
        <v>5.5</v>
      </c>
      <c r="I35" s="78">
        <v>30</v>
      </c>
      <c r="J35" s="48" t="s">
        <v>194</v>
      </c>
      <c r="K35" s="48" t="s">
        <v>195</v>
      </c>
      <c r="L35" s="58">
        <v>50000000</v>
      </c>
      <c r="M35" s="58">
        <v>50000000</v>
      </c>
      <c r="N35" s="66"/>
      <c r="O35" s="66"/>
      <c r="P35" s="37"/>
      <c r="Q35" s="37"/>
      <c r="R35" s="37"/>
      <c r="S35" s="37"/>
      <c r="T35" s="37"/>
      <c r="U35" s="37"/>
      <c r="V35" s="37"/>
    </row>
    <row r="36" spans="1:22" ht="15" x14ac:dyDescent="0.25">
      <c r="A36" s="37"/>
      <c r="B36" s="37"/>
      <c r="C36" s="37"/>
      <c r="D36" s="37"/>
      <c r="E36" s="77"/>
      <c r="F36" s="48">
        <v>12</v>
      </c>
      <c r="G36" s="48" t="s">
        <v>23</v>
      </c>
      <c r="H36" s="53">
        <v>5.5</v>
      </c>
      <c r="I36" s="78">
        <v>30</v>
      </c>
      <c r="J36" s="48" t="s">
        <v>213</v>
      </c>
      <c r="K36" s="48" t="s">
        <v>193</v>
      </c>
      <c r="L36" s="58">
        <v>132020935</v>
      </c>
      <c r="M36" s="58">
        <v>66010467</v>
      </c>
      <c r="N36" s="66"/>
      <c r="O36" s="66"/>
      <c r="P36" s="37"/>
      <c r="Q36" s="37"/>
      <c r="R36" s="37"/>
      <c r="S36" s="37"/>
      <c r="T36" s="37"/>
      <c r="U36" s="37"/>
      <c r="V36" s="37"/>
    </row>
    <row r="37" spans="1:22" ht="15" x14ac:dyDescent="0.25">
      <c r="A37" s="37"/>
      <c r="B37" s="37"/>
      <c r="C37" s="37"/>
      <c r="D37" s="37"/>
      <c r="E37" s="77"/>
      <c r="F37" s="48">
        <v>13</v>
      </c>
      <c r="G37" s="48" t="s">
        <v>23</v>
      </c>
      <c r="H37" s="53">
        <v>5.5</v>
      </c>
      <c r="I37" s="78">
        <v>30</v>
      </c>
      <c r="J37" s="48" t="s">
        <v>213</v>
      </c>
      <c r="K37" s="48" t="s">
        <v>193</v>
      </c>
      <c r="L37" s="58">
        <v>170887641</v>
      </c>
      <c r="M37" s="58">
        <v>82008296</v>
      </c>
      <c r="N37" s="66"/>
      <c r="O37" s="66"/>
      <c r="P37" s="37"/>
      <c r="Q37" s="37"/>
      <c r="R37" s="37"/>
      <c r="S37" s="37"/>
      <c r="T37" s="37"/>
      <c r="U37" s="37"/>
      <c r="V37" s="37"/>
    </row>
    <row r="38" spans="1:22" ht="15" x14ac:dyDescent="0.25">
      <c r="A38" s="37"/>
      <c r="B38" s="37"/>
      <c r="C38" s="37"/>
      <c r="D38" s="37"/>
      <c r="E38" s="77"/>
      <c r="F38" s="48">
        <v>14</v>
      </c>
      <c r="G38" s="48" t="s">
        <v>23</v>
      </c>
      <c r="H38" s="53">
        <v>5.5</v>
      </c>
      <c r="I38" s="78">
        <v>30</v>
      </c>
      <c r="J38" s="48" t="s">
        <v>194</v>
      </c>
      <c r="K38" s="48" t="s">
        <v>204</v>
      </c>
      <c r="L38" s="58">
        <v>70000000</v>
      </c>
      <c r="M38" s="58">
        <v>0</v>
      </c>
      <c r="N38" s="66"/>
      <c r="O38" s="66"/>
      <c r="P38" s="37"/>
      <c r="Q38" s="37"/>
      <c r="R38" s="37"/>
      <c r="S38" s="37"/>
      <c r="T38" s="37"/>
      <c r="U38" s="37"/>
      <c r="V38" s="37"/>
    </row>
    <row r="39" spans="1:22" ht="15" x14ac:dyDescent="0.25">
      <c r="A39" s="37"/>
      <c r="B39" s="37"/>
      <c r="C39" s="37"/>
      <c r="D39" s="37"/>
      <c r="E39" s="77"/>
      <c r="F39" s="48">
        <v>15</v>
      </c>
      <c r="G39" s="48" t="s">
        <v>23</v>
      </c>
      <c r="H39" s="53">
        <v>5.5</v>
      </c>
      <c r="I39" s="78">
        <v>30</v>
      </c>
      <c r="J39" s="48" t="s">
        <v>199</v>
      </c>
      <c r="K39" s="48" t="s">
        <v>197</v>
      </c>
      <c r="L39" s="58">
        <v>100000000</v>
      </c>
      <c r="M39" s="58">
        <v>0</v>
      </c>
      <c r="N39" s="66"/>
      <c r="O39" s="66"/>
      <c r="P39" s="37"/>
      <c r="Q39" s="37"/>
      <c r="R39" s="37"/>
      <c r="S39" s="37"/>
      <c r="T39" s="37"/>
      <c r="U39" s="37"/>
      <c r="V39" s="37"/>
    </row>
    <row r="40" spans="1:22" ht="15" x14ac:dyDescent="0.25">
      <c r="A40" s="37"/>
      <c r="B40" s="37"/>
      <c r="C40" s="37"/>
      <c r="D40" s="37"/>
      <c r="E40" s="77"/>
      <c r="F40" s="48">
        <v>16</v>
      </c>
      <c r="G40" s="48" t="s">
        <v>34</v>
      </c>
      <c r="H40" s="53" t="s">
        <v>35</v>
      </c>
      <c r="I40" s="53" t="s">
        <v>35</v>
      </c>
      <c r="J40" s="48" t="s">
        <v>210</v>
      </c>
      <c r="K40" s="48" t="s">
        <v>262</v>
      </c>
      <c r="L40" s="58">
        <v>23088134</v>
      </c>
      <c r="M40" s="58">
        <v>0</v>
      </c>
      <c r="N40" s="66"/>
      <c r="O40" s="66"/>
      <c r="P40" s="37"/>
      <c r="Q40" s="37"/>
      <c r="R40" s="37"/>
      <c r="S40" s="37"/>
      <c r="T40" s="37"/>
      <c r="U40" s="37"/>
      <c r="V40" s="37"/>
    </row>
    <row r="41" spans="1:22" ht="15" x14ac:dyDescent="0.25">
      <c r="A41" s="37"/>
      <c r="B41" s="46" t="str">
        <f>B25 &amp; " Total"</f>
        <v>2026-002 Total</v>
      </c>
      <c r="C41" s="46" t="s">
        <v>46</v>
      </c>
      <c r="D41" s="46" t="s">
        <v>46</v>
      </c>
      <c r="E41" s="65" t="str">
        <f>E25</f>
        <v>Single Family</v>
      </c>
      <c r="F41" s="50" t="s">
        <v>46</v>
      </c>
      <c r="G41" s="51" t="s">
        <v>46</v>
      </c>
      <c r="H41" s="55" t="s">
        <v>46</v>
      </c>
      <c r="I41" s="74" t="s">
        <v>46</v>
      </c>
      <c r="J41" s="51" t="s">
        <v>46</v>
      </c>
      <c r="K41" s="51" t="s">
        <v>46</v>
      </c>
      <c r="L41" s="60">
        <f>SUM(L25:L40)</f>
        <v>3274197336</v>
      </c>
      <c r="M41" s="60">
        <f>SUM(M25:M40)</f>
        <v>3843158515</v>
      </c>
      <c r="N41" s="37"/>
      <c r="O41" s="66"/>
      <c r="P41" s="37"/>
      <c r="Q41" s="37"/>
      <c r="R41" s="37"/>
      <c r="S41" s="37"/>
      <c r="T41" s="37"/>
      <c r="U41" s="37"/>
      <c r="V41" s="37"/>
    </row>
    <row r="42" spans="1:22" ht="15" x14ac:dyDescent="0.25">
      <c r="A42" s="37"/>
      <c r="B42" s="37" t="s">
        <v>201</v>
      </c>
      <c r="C42" s="37" t="s">
        <v>81</v>
      </c>
      <c r="D42" s="37" t="s">
        <v>22</v>
      </c>
      <c r="E42" s="77" t="s">
        <v>6</v>
      </c>
      <c r="F42" s="48">
        <v>1</v>
      </c>
      <c r="G42" s="48" t="s">
        <v>23</v>
      </c>
      <c r="H42" s="53">
        <v>5.5</v>
      </c>
      <c r="I42" s="78">
        <v>30</v>
      </c>
      <c r="J42" s="48" t="s">
        <v>207</v>
      </c>
      <c r="K42" s="48" t="s">
        <v>215</v>
      </c>
      <c r="L42" s="58">
        <v>425000000</v>
      </c>
      <c r="M42" s="58">
        <v>285000000</v>
      </c>
      <c r="N42" s="37"/>
      <c r="O42" s="66"/>
      <c r="P42" s="37"/>
      <c r="Q42" s="37"/>
      <c r="R42" s="37"/>
      <c r="S42" s="37"/>
      <c r="T42" s="37"/>
      <c r="U42" s="37"/>
      <c r="V42" s="37"/>
    </row>
    <row r="43" spans="1:22" ht="15" x14ac:dyDescent="0.25">
      <c r="A43" s="37"/>
      <c r="B43" s="37"/>
      <c r="C43" s="37"/>
      <c r="D43" s="37"/>
      <c r="E43" s="77"/>
      <c r="F43" s="48">
        <v>2</v>
      </c>
      <c r="G43" s="48" t="s">
        <v>23</v>
      </c>
      <c r="H43" s="53">
        <v>5.5</v>
      </c>
      <c r="I43" s="78">
        <v>30</v>
      </c>
      <c r="J43" s="48" t="s">
        <v>194</v>
      </c>
      <c r="K43" s="48" t="s">
        <v>195</v>
      </c>
      <c r="L43" s="58">
        <v>95000000</v>
      </c>
      <c r="M43" s="58">
        <v>140000000</v>
      </c>
      <c r="N43" s="37"/>
      <c r="O43" s="66"/>
      <c r="P43" s="37"/>
      <c r="Q43" s="37"/>
      <c r="R43" s="37"/>
      <c r="S43" s="37"/>
      <c r="T43" s="37"/>
      <c r="U43" s="37"/>
      <c r="V43" s="37"/>
    </row>
    <row r="44" spans="1:22" ht="15" x14ac:dyDescent="0.25">
      <c r="A44" s="37"/>
      <c r="B44" s="37"/>
      <c r="C44" s="37"/>
      <c r="D44" s="37"/>
      <c r="E44" s="77"/>
      <c r="F44" s="48">
        <v>3</v>
      </c>
      <c r="G44" s="48" t="s">
        <v>34</v>
      </c>
      <c r="H44" s="53" t="s">
        <v>35</v>
      </c>
      <c r="I44" s="78" t="s">
        <v>35</v>
      </c>
      <c r="J44" s="48" t="s">
        <v>210</v>
      </c>
      <c r="K44" s="48" t="s">
        <v>204</v>
      </c>
      <c r="L44" s="58">
        <v>13587205</v>
      </c>
      <c r="M44" s="58">
        <v>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5" x14ac:dyDescent="0.25">
      <c r="A45" s="37"/>
      <c r="B45" s="37"/>
      <c r="C45" s="37"/>
      <c r="D45" s="37"/>
      <c r="E45" s="77"/>
      <c r="F45" s="48">
        <v>4</v>
      </c>
      <c r="G45" s="48" t="s">
        <v>23</v>
      </c>
      <c r="H45" s="53">
        <v>5.5</v>
      </c>
      <c r="I45" s="78">
        <v>40</v>
      </c>
      <c r="J45" s="48" t="s">
        <v>194</v>
      </c>
      <c r="K45" s="48" t="s">
        <v>195</v>
      </c>
      <c r="L45" s="58">
        <v>30000000</v>
      </c>
      <c r="M45" s="58">
        <v>30000000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5" x14ac:dyDescent="0.25">
      <c r="A46" s="37"/>
      <c r="B46" s="37"/>
      <c r="C46" s="37"/>
      <c r="D46" s="37"/>
      <c r="E46" s="77"/>
      <c r="F46" s="48">
        <v>5</v>
      </c>
      <c r="G46" s="48" t="s">
        <v>23</v>
      </c>
      <c r="H46" s="53">
        <v>5.5</v>
      </c>
      <c r="I46" s="78">
        <v>30</v>
      </c>
      <c r="J46" s="48" t="s">
        <v>194</v>
      </c>
      <c r="K46" s="48" t="s">
        <v>204</v>
      </c>
      <c r="L46" s="58">
        <v>90000000</v>
      </c>
      <c r="M46" s="58">
        <v>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5" x14ac:dyDescent="0.25">
      <c r="A47" s="37"/>
      <c r="B47" s="37"/>
      <c r="C47" s="37"/>
      <c r="D47" s="37"/>
      <c r="E47" s="77"/>
      <c r="F47" s="48">
        <v>6</v>
      </c>
      <c r="G47" s="48" t="s">
        <v>23</v>
      </c>
      <c r="H47" s="53">
        <v>6</v>
      </c>
      <c r="I47" s="78">
        <v>40</v>
      </c>
      <c r="J47" s="48" t="s">
        <v>194</v>
      </c>
      <c r="K47" s="48" t="s">
        <v>195</v>
      </c>
      <c r="L47" s="58">
        <v>105000000</v>
      </c>
      <c r="M47" s="58">
        <v>210000000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5" x14ac:dyDescent="0.25">
      <c r="A48" s="37"/>
      <c r="B48" s="37"/>
      <c r="C48" s="37"/>
      <c r="D48" s="37"/>
      <c r="E48" s="77"/>
      <c r="F48" s="48">
        <v>7</v>
      </c>
      <c r="G48" s="48" t="s">
        <v>23</v>
      </c>
      <c r="H48" s="53">
        <v>6</v>
      </c>
      <c r="I48" s="78">
        <v>40</v>
      </c>
      <c r="J48" s="48" t="s">
        <v>242</v>
      </c>
      <c r="K48" s="48" t="s">
        <v>193</v>
      </c>
      <c r="L48" s="58">
        <v>25900573</v>
      </c>
      <c r="M48" s="58">
        <v>25000000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5" x14ac:dyDescent="0.25">
      <c r="A49" s="37"/>
      <c r="B49" s="37"/>
      <c r="C49" s="37"/>
      <c r="D49" s="37"/>
      <c r="E49" s="77"/>
      <c r="F49" s="48">
        <v>8</v>
      </c>
      <c r="G49" s="48" t="s">
        <v>23</v>
      </c>
      <c r="H49" s="53">
        <v>6.5</v>
      </c>
      <c r="I49" s="78">
        <v>30</v>
      </c>
      <c r="J49" s="48" t="s">
        <v>261</v>
      </c>
      <c r="K49" s="48" t="s">
        <v>193</v>
      </c>
      <c r="L49" s="58">
        <v>232192808</v>
      </c>
      <c r="M49" s="58">
        <v>371508492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5" x14ac:dyDescent="0.25">
      <c r="A50" s="37"/>
      <c r="B50" s="37"/>
      <c r="C50" s="37"/>
      <c r="D50" s="37"/>
      <c r="E50" s="77"/>
      <c r="F50" s="48">
        <v>9</v>
      </c>
      <c r="G50" s="48" t="s">
        <v>34</v>
      </c>
      <c r="H50" s="53" t="s">
        <v>35</v>
      </c>
      <c r="I50" s="78" t="s">
        <v>35</v>
      </c>
      <c r="J50" s="48" t="s">
        <v>243</v>
      </c>
      <c r="K50" s="48" t="s">
        <v>240</v>
      </c>
      <c r="L50" s="58">
        <v>0</v>
      </c>
      <c r="M50" s="58">
        <v>181179718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5" x14ac:dyDescent="0.25">
      <c r="A51" s="37"/>
      <c r="B51" s="37"/>
      <c r="C51" s="37"/>
      <c r="D51" s="37"/>
      <c r="E51" s="77"/>
      <c r="F51" s="48">
        <v>10</v>
      </c>
      <c r="G51" s="48" t="s">
        <v>23</v>
      </c>
      <c r="H51" s="53">
        <v>5.5</v>
      </c>
      <c r="I51" s="78">
        <v>30</v>
      </c>
      <c r="J51" s="48" t="s">
        <v>199</v>
      </c>
      <c r="K51" s="48" t="s">
        <v>193</v>
      </c>
      <c r="L51" s="58">
        <v>291262000</v>
      </c>
      <c r="M51" s="58">
        <v>200000000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5" x14ac:dyDescent="0.25">
      <c r="A52" s="37"/>
      <c r="B52" s="37"/>
      <c r="C52" s="37"/>
      <c r="D52" s="37"/>
      <c r="E52" s="77"/>
      <c r="F52" s="48">
        <v>11</v>
      </c>
      <c r="G52" s="48" t="s">
        <v>34</v>
      </c>
      <c r="H52" s="53" t="s">
        <v>35</v>
      </c>
      <c r="I52" s="78" t="s">
        <v>35</v>
      </c>
      <c r="J52" s="48" t="s">
        <v>243</v>
      </c>
      <c r="K52" s="48" t="s">
        <v>240</v>
      </c>
      <c r="L52" s="58">
        <v>0</v>
      </c>
      <c r="M52" s="58">
        <v>236636011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5" x14ac:dyDescent="0.25">
      <c r="A53" s="37"/>
      <c r="B53" s="37"/>
      <c r="C53" s="37"/>
      <c r="D53" s="37"/>
      <c r="E53" s="77"/>
      <c r="F53" s="48">
        <v>12</v>
      </c>
      <c r="G53" s="48" t="s">
        <v>23</v>
      </c>
      <c r="H53" s="53">
        <v>5.5</v>
      </c>
      <c r="I53" s="78">
        <v>30</v>
      </c>
      <c r="J53" s="48" t="s">
        <v>244</v>
      </c>
      <c r="K53" s="48" t="s">
        <v>215</v>
      </c>
      <c r="L53" s="58">
        <v>195000003</v>
      </c>
      <c r="M53" s="58">
        <v>157677911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5" x14ac:dyDescent="0.25">
      <c r="A54" s="37"/>
      <c r="B54" s="37"/>
      <c r="C54" s="37"/>
      <c r="D54" s="37"/>
      <c r="E54" s="77"/>
      <c r="F54" s="48">
        <v>13</v>
      </c>
      <c r="G54" s="48" t="s">
        <v>23</v>
      </c>
      <c r="H54" s="53">
        <v>6</v>
      </c>
      <c r="I54" s="78">
        <v>30</v>
      </c>
      <c r="J54" s="48" t="s">
        <v>261</v>
      </c>
      <c r="K54" s="48" t="s">
        <v>193</v>
      </c>
      <c r="L54" s="58">
        <v>532238997</v>
      </c>
      <c r="M54" s="58">
        <v>404779498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5" x14ac:dyDescent="0.25">
      <c r="A55" s="37"/>
      <c r="B55" s="46" t="str">
        <f>B42 &amp; " Total"</f>
        <v>2026-003 Total</v>
      </c>
      <c r="C55" s="46" t="s">
        <v>46</v>
      </c>
      <c r="D55" s="46" t="s">
        <v>46</v>
      </c>
      <c r="E55" s="65" t="str">
        <f>E42</f>
        <v>Single Family</v>
      </c>
      <c r="F55" s="50" t="s">
        <v>46</v>
      </c>
      <c r="G55" s="51" t="s">
        <v>46</v>
      </c>
      <c r="H55" s="55" t="s">
        <v>46</v>
      </c>
      <c r="I55" s="51" t="s">
        <v>46</v>
      </c>
      <c r="J55" s="51" t="s">
        <v>46</v>
      </c>
      <c r="K55" s="51" t="s">
        <v>46</v>
      </c>
      <c r="L55" s="60">
        <f>SUM(L42:L54)</f>
        <v>2035181586</v>
      </c>
      <c r="M55" s="60">
        <f>SUM(M42:M54)</f>
        <v>2241781630</v>
      </c>
      <c r="N55" s="37"/>
      <c r="O55" s="66"/>
      <c r="P55" s="37"/>
      <c r="Q55" s="37"/>
      <c r="R55" s="37"/>
      <c r="S55" s="37"/>
      <c r="T55" s="37"/>
      <c r="U55" s="37"/>
      <c r="V55" s="37"/>
    </row>
    <row r="56" spans="1:22" ht="15" x14ac:dyDescent="0.25">
      <c r="A56" s="37"/>
      <c r="B56" s="37" t="s">
        <v>202</v>
      </c>
      <c r="C56" s="37" t="s">
        <v>48</v>
      </c>
      <c r="D56" s="37" t="s">
        <v>22</v>
      </c>
      <c r="E56" s="77" t="s">
        <v>6</v>
      </c>
      <c r="F56" s="48">
        <v>1</v>
      </c>
      <c r="G56" s="48" t="s">
        <v>23</v>
      </c>
      <c r="H56" s="53">
        <v>6</v>
      </c>
      <c r="I56" s="78">
        <v>40</v>
      </c>
      <c r="J56" s="48" t="s">
        <v>221</v>
      </c>
      <c r="K56" s="48" t="s">
        <v>215</v>
      </c>
      <c r="L56" s="58">
        <v>206205085</v>
      </c>
      <c r="M56" s="58">
        <v>103102542</v>
      </c>
      <c r="N56" s="66"/>
      <c r="O56" s="66"/>
      <c r="P56" s="37"/>
      <c r="Q56" s="37"/>
      <c r="R56" s="37"/>
      <c r="S56" s="37"/>
      <c r="T56" s="37"/>
      <c r="U56" s="37"/>
      <c r="V56" s="37"/>
    </row>
    <row r="57" spans="1:22" ht="15" x14ac:dyDescent="0.25">
      <c r="A57" s="37"/>
      <c r="B57" s="37"/>
      <c r="C57" s="37"/>
      <c r="D57" s="37"/>
      <c r="E57" s="77"/>
      <c r="F57" s="48">
        <v>2</v>
      </c>
      <c r="G57" s="48" t="s">
        <v>23</v>
      </c>
      <c r="H57" s="53">
        <v>5.5</v>
      </c>
      <c r="I57" s="78">
        <v>30</v>
      </c>
      <c r="J57" s="48" t="s">
        <v>194</v>
      </c>
      <c r="K57" s="48" t="s">
        <v>204</v>
      </c>
      <c r="L57" s="58">
        <v>20000000</v>
      </c>
      <c r="M57" s="58">
        <v>0</v>
      </c>
      <c r="N57" s="66"/>
      <c r="O57" s="66"/>
      <c r="P57" s="37"/>
      <c r="Q57" s="37"/>
      <c r="R57" s="37"/>
      <c r="S57" s="37"/>
      <c r="T57" s="37"/>
      <c r="U57" s="37"/>
      <c r="V57" s="37"/>
    </row>
    <row r="58" spans="1:22" ht="15" x14ac:dyDescent="0.25">
      <c r="A58" s="37"/>
      <c r="B58" s="37"/>
      <c r="C58" s="37"/>
      <c r="D58" s="37"/>
      <c r="E58" s="77"/>
      <c r="F58" s="48">
        <v>3</v>
      </c>
      <c r="G58" s="48" t="s">
        <v>23</v>
      </c>
      <c r="H58" s="53">
        <v>6.5</v>
      </c>
      <c r="I58" s="78">
        <v>30</v>
      </c>
      <c r="J58" s="48" t="s">
        <v>194</v>
      </c>
      <c r="K58" s="48" t="s">
        <v>195</v>
      </c>
      <c r="L58" s="58">
        <v>76280598</v>
      </c>
      <c r="M58" s="58">
        <v>76280598</v>
      </c>
      <c r="N58" s="66"/>
      <c r="O58" s="66"/>
      <c r="P58" s="37"/>
      <c r="Q58" s="37"/>
      <c r="R58" s="37"/>
      <c r="S58" s="37"/>
      <c r="T58" s="37"/>
      <c r="U58" s="37"/>
      <c r="V58" s="37"/>
    </row>
    <row r="59" spans="1:22" ht="15" x14ac:dyDescent="0.25">
      <c r="A59" s="37"/>
      <c r="B59" s="37"/>
      <c r="C59" s="37"/>
      <c r="D59" s="37"/>
      <c r="E59" s="77"/>
      <c r="F59" s="48">
        <v>4</v>
      </c>
      <c r="G59" s="48" t="s">
        <v>23</v>
      </c>
      <c r="H59" s="53">
        <v>5.5</v>
      </c>
      <c r="I59" s="78">
        <v>30</v>
      </c>
      <c r="J59" s="48" t="s">
        <v>194</v>
      </c>
      <c r="K59" s="48" t="s">
        <v>215</v>
      </c>
      <c r="L59" s="58">
        <v>125000000</v>
      </c>
      <c r="M59" s="58">
        <v>75000000</v>
      </c>
      <c r="N59" s="66"/>
      <c r="O59" s="66"/>
      <c r="P59" s="37"/>
      <c r="Q59" s="37"/>
      <c r="R59" s="37"/>
      <c r="S59" s="37"/>
      <c r="T59" s="37"/>
      <c r="U59" s="37"/>
      <c r="V59" s="37"/>
    </row>
    <row r="60" spans="1:22" ht="15" x14ac:dyDescent="0.25">
      <c r="A60" s="37"/>
      <c r="B60" s="37"/>
      <c r="C60" s="37"/>
      <c r="D60" s="37"/>
      <c r="E60" s="77"/>
      <c r="F60" s="48">
        <v>5</v>
      </c>
      <c r="G60" s="48" t="s">
        <v>23</v>
      </c>
      <c r="H60" s="53">
        <v>5.5</v>
      </c>
      <c r="I60" s="78">
        <v>30</v>
      </c>
      <c r="J60" s="48" t="s">
        <v>194</v>
      </c>
      <c r="K60" s="48" t="s">
        <v>195</v>
      </c>
      <c r="L60" s="58">
        <v>100000000</v>
      </c>
      <c r="M60" s="58">
        <v>100000000</v>
      </c>
      <c r="N60" s="66"/>
      <c r="O60" s="66"/>
      <c r="P60" s="37"/>
      <c r="Q60" s="37"/>
      <c r="R60" s="37"/>
      <c r="S60" s="37"/>
      <c r="T60" s="37"/>
      <c r="U60" s="37"/>
      <c r="V60" s="37"/>
    </row>
    <row r="61" spans="1:22" ht="15" x14ac:dyDescent="0.25">
      <c r="A61" s="37"/>
      <c r="B61" s="37"/>
      <c r="C61" s="37"/>
      <c r="D61" s="37"/>
      <c r="E61" s="77"/>
      <c r="F61" s="48">
        <v>6</v>
      </c>
      <c r="G61" s="48" t="s">
        <v>23</v>
      </c>
      <c r="H61" s="53">
        <v>5.5</v>
      </c>
      <c r="I61" s="78">
        <v>30</v>
      </c>
      <c r="J61" s="48" t="s">
        <v>194</v>
      </c>
      <c r="K61" s="48" t="s">
        <v>204</v>
      </c>
      <c r="L61" s="58">
        <v>280000000</v>
      </c>
      <c r="M61" s="58">
        <v>0</v>
      </c>
      <c r="N61" s="66"/>
      <c r="O61" s="66"/>
      <c r="P61" s="37"/>
      <c r="Q61" s="37"/>
      <c r="R61" s="37"/>
      <c r="S61" s="37"/>
      <c r="T61" s="37"/>
      <c r="U61" s="37"/>
      <c r="V61" s="37"/>
    </row>
    <row r="62" spans="1:22" ht="15" x14ac:dyDescent="0.25">
      <c r="A62" s="37"/>
      <c r="B62" s="37"/>
      <c r="C62" s="37"/>
      <c r="D62" s="37"/>
      <c r="E62" s="77"/>
      <c r="F62" s="48">
        <v>7</v>
      </c>
      <c r="G62" s="48" t="s">
        <v>23</v>
      </c>
      <c r="H62" s="53">
        <v>2</v>
      </c>
      <c r="I62" s="78">
        <v>30</v>
      </c>
      <c r="J62" s="48" t="s">
        <v>196</v>
      </c>
      <c r="K62" s="48" t="s">
        <v>197</v>
      </c>
      <c r="L62" s="58">
        <v>30012170</v>
      </c>
      <c r="M62" s="58">
        <v>0</v>
      </c>
      <c r="N62" s="66"/>
      <c r="O62" s="66"/>
      <c r="P62" s="37"/>
      <c r="Q62" s="37"/>
      <c r="R62" s="37"/>
      <c r="S62" s="37"/>
      <c r="T62" s="37"/>
      <c r="U62" s="37"/>
      <c r="V62" s="37"/>
    </row>
    <row r="63" spans="1:22" ht="15" x14ac:dyDescent="0.25">
      <c r="A63" s="37"/>
      <c r="B63" s="37"/>
      <c r="C63" s="37"/>
      <c r="D63" s="37"/>
      <c r="E63" s="77"/>
      <c r="F63" s="48">
        <v>8</v>
      </c>
      <c r="G63" s="48" t="s">
        <v>23</v>
      </c>
      <c r="H63" s="53">
        <v>6.5</v>
      </c>
      <c r="I63" s="78">
        <v>40</v>
      </c>
      <c r="J63" s="48" t="s">
        <v>194</v>
      </c>
      <c r="K63" s="48" t="s">
        <v>195</v>
      </c>
      <c r="L63" s="58">
        <v>96192943</v>
      </c>
      <c r="M63" s="58">
        <v>96192943</v>
      </c>
      <c r="N63" s="66"/>
      <c r="O63" s="66"/>
      <c r="P63" s="37"/>
      <c r="Q63" s="37"/>
      <c r="R63" s="37"/>
      <c r="S63" s="37"/>
      <c r="T63" s="37"/>
      <c r="U63" s="37"/>
      <c r="V63" s="37"/>
    </row>
    <row r="64" spans="1:22" ht="15" x14ac:dyDescent="0.25">
      <c r="A64" s="37"/>
      <c r="B64" s="37"/>
      <c r="C64" s="37"/>
      <c r="D64" s="37"/>
      <c r="E64" s="77"/>
      <c r="F64" s="48">
        <v>9</v>
      </c>
      <c r="G64" s="48" t="s">
        <v>23</v>
      </c>
      <c r="H64" s="53">
        <v>5.5</v>
      </c>
      <c r="I64" s="78">
        <v>30</v>
      </c>
      <c r="J64" s="48" t="s">
        <v>194</v>
      </c>
      <c r="K64" s="48" t="s">
        <v>195</v>
      </c>
      <c r="L64" s="58">
        <v>100000000</v>
      </c>
      <c r="M64" s="58">
        <v>100000000</v>
      </c>
      <c r="N64" s="66"/>
      <c r="O64" s="66"/>
      <c r="P64" s="37"/>
      <c r="Q64" s="37"/>
      <c r="R64" s="37"/>
      <c r="S64" s="37"/>
      <c r="T64" s="37"/>
      <c r="U64" s="37"/>
      <c r="V64" s="37"/>
    </row>
    <row r="65" spans="1:22" ht="15" x14ac:dyDescent="0.25">
      <c r="A65" s="37"/>
      <c r="B65" s="37"/>
      <c r="C65" s="37"/>
      <c r="D65" s="37"/>
      <c r="E65" s="77"/>
      <c r="F65" s="48">
        <v>10</v>
      </c>
      <c r="G65" s="48" t="s">
        <v>23</v>
      </c>
      <c r="H65" s="53">
        <v>6</v>
      </c>
      <c r="I65" s="78">
        <v>30</v>
      </c>
      <c r="J65" s="48" t="s">
        <v>194</v>
      </c>
      <c r="K65" s="48" t="s">
        <v>195</v>
      </c>
      <c r="L65" s="58">
        <v>100000000</v>
      </c>
      <c r="M65" s="58">
        <v>100000000</v>
      </c>
      <c r="N65" s="66"/>
      <c r="O65" s="66"/>
      <c r="P65" s="37"/>
      <c r="Q65" s="37"/>
      <c r="R65" s="37"/>
      <c r="S65" s="37"/>
      <c r="T65" s="37"/>
      <c r="U65" s="37"/>
      <c r="V65" s="37"/>
    </row>
    <row r="66" spans="1:22" ht="15" x14ac:dyDescent="0.25">
      <c r="A66" s="37"/>
      <c r="B66" s="37"/>
      <c r="C66" s="37"/>
      <c r="D66" s="37"/>
      <c r="E66" s="77"/>
      <c r="F66" s="48">
        <v>11</v>
      </c>
      <c r="G66" s="48" t="s">
        <v>23</v>
      </c>
      <c r="H66" s="53">
        <v>5.5</v>
      </c>
      <c r="I66" s="78">
        <v>30</v>
      </c>
      <c r="J66" s="48" t="s">
        <v>213</v>
      </c>
      <c r="K66" s="48" t="s">
        <v>203</v>
      </c>
      <c r="L66" s="58">
        <v>150000000</v>
      </c>
      <c r="M66" s="58">
        <v>75000000</v>
      </c>
      <c r="N66" s="66"/>
      <c r="O66" s="66"/>
      <c r="P66" s="37"/>
      <c r="Q66" s="37"/>
      <c r="R66" s="37"/>
      <c r="S66" s="37"/>
      <c r="T66" s="37"/>
      <c r="U66" s="37"/>
      <c r="V66" s="37"/>
    </row>
    <row r="67" spans="1:22" ht="15" x14ac:dyDescent="0.25">
      <c r="A67" s="37"/>
      <c r="B67" s="37"/>
      <c r="C67" s="37"/>
      <c r="D67" s="37"/>
      <c r="E67" s="77"/>
      <c r="F67" s="48">
        <v>12</v>
      </c>
      <c r="G67" s="48" t="s">
        <v>23</v>
      </c>
      <c r="H67" s="53">
        <v>7</v>
      </c>
      <c r="I67" s="78">
        <v>30</v>
      </c>
      <c r="J67" s="48" t="s">
        <v>194</v>
      </c>
      <c r="K67" s="48" t="s">
        <v>195</v>
      </c>
      <c r="L67" s="58">
        <v>83000000</v>
      </c>
      <c r="M67" s="58">
        <v>83000000</v>
      </c>
      <c r="N67" s="66"/>
      <c r="O67" s="66"/>
      <c r="P67" s="37"/>
      <c r="Q67" s="37"/>
      <c r="R67" s="37"/>
      <c r="S67" s="37"/>
      <c r="T67" s="37"/>
      <c r="U67" s="37"/>
      <c r="V67" s="37"/>
    </row>
    <row r="68" spans="1:22" ht="15" x14ac:dyDescent="0.25">
      <c r="A68" s="37"/>
      <c r="B68" s="46" t="str">
        <f>B56 &amp; " Total"</f>
        <v>2026-004 Total</v>
      </c>
      <c r="C68" s="46" t="s">
        <v>46</v>
      </c>
      <c r="D68" s="46" t="s">
        <v>46</v>
      </c>
      <c r="E68" s="65" t="str">
        <f>E56</f>
        <v>Single Family</v>
      </c>
      <c r="F68" s="50" t="s">
        <v>46</v>
      </c>
      <c r="G68" s="51" t="s">
        <v>46</v>
      </c>
      <c r="H68" s="55" t="s">
        <v>46</v>
      </c>
      <c r="I68" s="51" t="s">
        <v>46</v>
      </c>
      <c r="J68" s="51" t="s">
        <v>46</v>
      </c>
      <c r="K68" s="51" t="s">
        <v>46</v>
      </c>
      <c r="L68" s="60">
        <f>SUM(L56:L67)</f>
        <v>1366690796</v>
      </c>
      <c r="M68" s="60">
        <f>SUM(M56:M67)</f>
        <v>808576083</v>
      </c>
      <c r="N68" s="37"/>
      <c r="O68" s="66"/>
      <c r="P68" s="37"/>
      <c r="Q68" s="37"/>
      <c r="R68" s="37"/>
      <c r="S68" s="37"/>
      <c r="T68" s="37"/>
      <c r="U68" s="37"/>
      <c r="V68" s="37"/>
    </row>
    <row r="69" spans="1:22" ht="15" x14ac:dyDescent="0.25">
      <c r="A69" s="37"/>
      <c r="B69" s="37" t="s">
        <v>206</v>
      </c>
      <c r="C69" s="37" t="s">
        <v>58</v>
      </c>
      <c r="D69" s="37" t="s">
        <v>22</v>
      </c>
      <c r="E69" s="77" t="s">
        <v>6</v>
      </c>
      <c r="F69" s="48">
        <v>1</v>
      </c>
      <c r="G69" s="48" t="s">
        <v>23</v>
      </c>
      <c r="H69" s="53">
        <v>5.5</v>
      </c>
      <c r="I69" s="78">
        <v>30</v>
      </c>
      <c r="J69" s="48" t="s">
        <v>199</v>
      </c>
      <c r="K69" s="48" t="s">
        <v>264</v>
      </c>
      <c r="L69" s="58">
        <v>859234285</v>
      </c>
      <c r="M69" s="82">
        <v>614861985</v>
      </c>
      <c r="N69" s="66"/>
      <c r="O69" s="66"/>
      <c r="P69" s="37"/>
      <c r="Q69" s="37"/>
      <c r="R69" s="37"/>
      <c r="S69" s="37"/>
      <c r="T69" s="37"/>
      <c r="U69" s="37"/>
      <c r="V69" s="37"/>
    </row>
    <row r="70" spans="1:22" ht="15" x14ac:dyDescent="0.25">
      <c r="A70" s="37"/>
      <c r="B70" s="37"/>
      <c r="C70" s="37"/>
      <c r="D70" s="37"/>
      <c r="E70" s="77"/>
      <c r="F70" s="48">
        <v>2</v>
      </c>
      <c r="G70" s="48" t="s">
        <v>34</v>
      </c>
      <c r="H70" s="53" t="s">
        <v>35</v>
      </c>
      <c r="I70" s="53" t="s">
        <v>35</v>
      </c>
      <c r="J70" s="48" t="s">
        <v>210</v>
      </c>
      <c r="K70" s="48" t="s">
        <v>204</v>
      </c>
      <c r="L70" s="58">
        <v>200165574</v>
      </c>
      <c r="M70" s="82">
        <v>0</v>
      </c>
      <c r="N70" s="66"/>
      <c r="O70" s="66"/>
      <c r="P70" s="37"/>
      <c r="Q70" s="37"/>
      <c r="R70" s="37"/>
      <c r="S70" s="37"/>
      <c r="T70" s="37"/>
      <c r="U70" s="37"/>
      <c r="V70" s="37"/>
    </row>
    <row r="71" spans="1:22" ht="15" x14ac:dyDescent="0.25">
      <c r="A71" s="37"/>
      <c r="B71" s="37"/>
      <c r="C71" s="37"/>
      <c r="D71" s="37"/>
      <c r="E71" s="77"/>
      <c r="F71" s="48">
        <v>3</v>
      </c>
      <c r="G71" s="48" t="s">
        <v>23</v>
      </c>
      <c r="H71" s="53">
        <v>6.5</v>
      </c>
      <c r="I71" s="78">
        <v>30</v>
      </c>
      <c r="J71" s="48" t="s">
        <v>194</v>
      </c>
      <c r="K71" s="48" t="s">
        <v>195</v>
      </c>
      <c r="L71" s="58">
        <v>70142705</v>
      </c>
      <c r="M71" s="82">
        <v>70142705</v>
      </c>
      <c r="N71" s="37"/>
      <c r="O71" s="66"/>
      <c r="P71" s="37"/>
      <c r="Q71" s="37"/>
      <c r="R71" s="37"/>
      <c r="S71" s="37"/>
      <c r="T71" s="37"/>
      <c r="U71" s="37"/>
      <c r="V71" s="37"/>
    </row>
    <row r="72" spans="1:22" ht="15" x14ac:dyDescent="0.25">
      <c r="A72" s="37"/>
      <c r="B72" s="37"/>
      <c r="C72" s="37"/>
      <c r="D72" s="37"/>
      <c r="E72" s="77"/>
      <c r="F72" s="48">
        <v>4</v>
      </c>
      <c r="G72" s="48" t="s">
        <v>23</v>
      </c>
      <c r="H72" s="53">
        <v>5.5</v>
      </c>
      <c r="I72" s="78">
        <v>30</v>
      </c>
      <c r="J72" s="48" t="s">
        <v>194</v>
      </c>
      <c r="K72" s="48" t="s">
        <v>195</v>
      </c>
      <c r="L72" s="58">
        <v>100000000</v>
      </c>
      <c r="M72" s="82">
        <v>100000000</v>
      </c>
      <c r="N72" s="37"/>
      <c r="O72" s="66"/>
      <c r="P72" s="37"/>
      <c r="Q72" s="37"/>
      <c r="R72" s="37"/>
      <c r="S72" s="37"/>
      <c r="T72" s="37"/>
      <c r="U72" s="37"/>
      <c r="V72" s="37"/>
    </row>
    <row r="73" spans="1:22" ht="15" x14ac:dyDescent="0.25">
      <c r="A73" s="37"/>
      <c r="B73" s="37"/>
      <c r="C73" s="37"/>
      <c r="D73" s="37"/>
      <c r="E73" s="77"/>
      <c r="F73" s="48">
        <v>5</v>
      </c>
      <c r="G73" s="48" t="s">
        <v>23</v>
      </c>
      <c r="H73" s="53">
        <v>5</v>
      </c>
      <c r="I73" s="78">
        <v>30</v>
      </c>
      <c r="J73" s="48" t="s">
        <v>205</v>
      </c>
      <c r="K73" s="48" t="s">
        <v>203</v>
      </c>
      <c r="L73" s="58">
        <v>135230952</v>
      </c>
      <c r="M73" s="82">
        <v>70846258</v>
      </c>
      <c r="N73" s="37"/>
      <c r="O73" s="66"/>
      <c r="P73" s="37"/>
      <c r="Q73" s="37"/>
      <c r="R73" s="37"/>
      <c r="S73" s="37"/>
      <c r="T73" s="37"/>
      <c r="U73" s="37"/>
      <c r="V73" s="37"/>
    </row>
    <row r="74" spans="1:22" ht="15" x14ac:dyDescent="0.25">
      <c r="A74" s="37"/>
      <c r="B74" s="37"/>
      <c r="C74" s="37"/>
      <c r="D74" s="37"/>
      <c r="E74" s="77"/>
      <c r="F74" s="48">
        <v>6</v>
      </c>
      <c r="G74" s="48" t="s">
        <v>34</v>
      </c>
      <c r="H74" s="53" t="s">
        <v>35</v>
      </c>
      <c r="I74" s="53" t="s">
        <v>35</v>
      </c>
      <c r="J74" s="48" t="s">
        <v>210</v>
      </c>
      <c r="K74" s="48" t="s">
        <v>204</v>
      </c>
      <c r="L74" s="58">
        <v>136524305</v>
      </c>
      <c r="M74" s="82">
        <v>0</v>
      </c>
      <c r="N74" s="37"/>
      <c r="O74" s="66"/>
      <c r="P74" s="37"/>
      <c r="Q74" s="37"/>
      <c r="R74" s="37"/>
      <c r="S74" s="37"/>
      <c r="T74" s="37"/>
      <c r="U74" s="37"/>
      <c r="V74" s="37"/>
    </row>
    <row r="75" spans="1:22" ht="15" x14ac:dyDescent="0.25">
      <c r="A75" s="37"/>
      <c r="B75" s="37"/>
      <c r="C75" s="37"/>
      <c r="D75" s="37"/>
      <c r="E75" s="77"/>
      <c r="F75" s="48">
        <v>7</v>
      </c>
      <c r="G75" s="48" t="s">
        <v>23</v>
      </c>
      <c r="H75" s="53">
        <v>4.5</v>
      </c>
      <c r="I75" s="78">
        <v>30</v>
      </c>
      <c r="J75" s="48" t="s">
        <v>199</v>
      </c>
      <c r="K75" s="48" t="s">
        <v>197</v>
      </c>
      <c r="L75" s="58">
        <v>52223884</v>
      </c>
      <c r="M75" s="82">
        <v>0</v>
      </c>
      <c r="N75" s="37"/>
      <c r="O75" s="66"/>
      <c r="P75" s="37"/>
      <c r="Q75" s="37"/>
      <c r="R75" s="37"/>
      <c r="S75" s="37"/>
      <c r="T75" s="37"/>
      <c r="U75" s="37"/>
      <c r="V75" s="37"/>
    </row>
    <row r="76" spans="1:22" ht="15" x14ac:dyDescent="0.25">
      <c r="A76" s="37"/>
      <c r="B76" s="37"/>
      <c r="C76" s="37"/>
      <c r="D76" s="37"/>
      <c r="E76" s="77"/>
      <c r="F76" s="48">
        <v>8</v>
      </c>
      <c r="G76" s="48" t="s">
        <v>23</v>
      </c>
      <c r="H76" s="53">
        <v>5.5</v>
      </c>
      <c r="I76" s="78">
        <v>30</v>
      </c>
      <c r="J76" s="48" t="s">
        <v>199</v>
      </c>
      <c r="K76" s="48" t="s">
        <v>264</v>
      </c>
      <c r="L76" s="58">
        <v>429209385</v>
      </c>
      <c r="M76" s="82">
        <v>307450000</v>
      </c>
      <c r="N76" s="37"/>
      <c r="O76" s="66"/>
      <c r="P76" s="37"/>
      <c r="Q76" s="37"/>
      <c r="R76" s="37"/>
      <c r="S76" s="37"/>
      <c r="T76" s="37"/>
      <c r="U76" s="37"/>
      <c r="V76" s="37"/>
    </row>
    <row r="77" spans="1:22" ht="15" x14ac:dyDescent="0.25">
      <c r="A77" s="37"/>
      <c r="B77" s="37"/>
      <c r="C77" s="37"/>
      <c r="D77" s="37"/>
      <c r="E77" s="77"/>
      <c r="F77" s="48">
        <v>9</v>
      </c>
      <c r="G77" s="48" t="s">
        <v>34</v>
      </c>
      <c r="H77" s="53" t="s">
        <v>35</v>
      </c>
      <c r="I77" s="53" t="s">
        <v>35</v>
      </c>
      <c r="J77" s="48" t="s">
        <v>210</v>
      </c>
      <c r="K77" s="48" t="s">
        <v>204</v>
      </c>
      <c r="L77" s="58">
        <v>38697875</v>
      </c>
      <c r="M77" s="82">
        <v>0</v>
      </c>
      <c r="N77" s="37"/>
      <c r="O77" s="66"/>
      <c r="P77" s="37"/>
      <c r="Q77" s="37"/>
      <c r="R77" s="37"/>
      <c r="S77" s="37"/>
      <c r="T77" s="37"/>
      <c r="U77" s="37"/>
      <c r="V77" s="37"/>
    </row>
    <row r="78" spans="1:22" ht="15" x14ac:dyDescent="0.25">
      <c r="A78" s="37"/>
      <c r="B78" s="37"/>
      <c r="C78" s="37"/>
      <c r="D78" s="37"/>
      <c r="E78" s="77"/>
      <c r="F78" s="48">
        <v>10</v>
      </c>
      <c r="G78" s="48" t="s">
        <v>23</v>
      </c>
      <c r="H78" s="53">
        <v>5.5</v>
      </c>
      <c r="I78" s="78">
        <v>30</v>
      </c>
      <c r="J78" s="48" t="s">
        <v>200</v>
      </c>
      <c r="K78" s="48" t="s">
        <v>218</v>
      </c>
      <c r="L78" s="58">
        <v>429616511</v>
      </c>
      <c r="M78" s="58">
        <v>322212383</v>
      </c>
      <c r="N78" s="37"/>
      <c r="O78" s="66"/>
      <c r="P78" s="37"/>
      <c r="Q78" s="37"/>
      <c r="R78" s="37"/>
      <c r="S78" s="37"/>
      <c r="T78" s="37"/>
      <c r="U78" s="37"/>
      <c r="V78" s="37"/>
    </row>
    <row r="79" spans="1:22" ht="15" x14ac:dyDescent="0.25">
      <c r="A79" s="37"/>
      <c r="B79" s="37"/>
      <c r="C79" s="37"/>
      <c r="D79" s="37"/>
      <c r="E79" s="77"/>
      <c r="F79" s="48">
        <v>11</v>
      </c>
      <c r="G79" s="48" t="s">
        <v>23</v>
      </c>
      <c r="H79" s="53">
        <v>5.5</v>
      </c>
      <c r="I79" s="78">
        <v>30</v>
      </c>
      <c r="J79" s="48" t="s">
        <v>200</v>
      </c>
      <c r="K79" s="48" t="s">
        <v>218</v>
      </c>
      <c r="L79" s="58">
        <v>295625119</v>
      </c>
      <c r="M79" s="58">
        <v>147812559</v>
      </c>
      <c r="N79" s="37"/>
      <c r="O79" s="66"/>
      <c r="P79" s="37"/>
      <c r="Q79" s="37"/>
      <c r="R79" s="37"/>
      <c r="S79" s="37"/>
      <c r="T79" s="37"/>
      <c r="U79" s="37"/>
      <c r="V79" s="37"/>
    </row>
    <row r="80" spans="1:22" ht="15" x14ac:dyDescent="0.25">
      <c r="A80" s="37"/>
      <c r="B80" s="37"/>
      <c r="C80" s="37"/>
      <c r="D80" s="37"/>
      <c r="E80" s="77"/>
      <c r="F80" s="48">
        <v>12</v>
      </c>
      <c r="G80" s="48" t="s">
        <v>23</v>
      </c>
      <c r="H80" s="53">
        <v>5.5</v>
      </c>
      <c r="I80" s="78">
        <v>30</v>
      </c>
      <c r="J80" s="48" t="s">
        <v>199</v>
      </c>
      <c r="K80" s="48" t="s">
        <v>263</v>
      </c>
      <c r="L80" s="58">
        <v>582619105</v>
      </c>
      <c r="M80" s="58">
        <v>417340000</v>
      </c>
      <c r="N80" s="37"/>
      <c r="O80" s="66"/>
      <c r="P80" s="37"/>
      <c r="Q80" s="37"/>
      <c r="R80" s="37"/>
      <c r="S80" s="37"/>
      <c r="T80" s="37"/>
      <c r="U80" s="37"/>
      <c r="V80" s="37"/>
    </row>
    <row r="81" spans="1:22" ht="15" x14ac:dyDescent="0.25">
      <c r="A81" s="37"/>
      <c r="B81" s="46" t="str">
        <f>B69 &amp; " Total"</f>
        <v>2026-005 Total</v>
      </c>
      <c r="C81" s="46" t="s">
        <v>46</v>
      </c>
      <c r="D81" s="46" t="s">
        <v>46</v>
      </c>
      <c r="E81" s="65" t="str">
        <f>E69</f>
        <v>Single Family</v>
      </c>
      <c r="F81" s="50" t="s">
        <v>46</v>
      </c>
      <c r="G81" s="51" t="s">
        <v>46</v>
      </c>
      <c r="H81" s="55" t="s">
        <v>46</v>
      </c>
      <c r="I81" s="74" t="s">
        <v>46</v>
      </c>
      <c r="J81" s="51" t="s">
        <v>46</v>
      </c>
      <c r="K81" s="51" t="s">
        <v>46</v>
      </c>
      <c r="L81" s="60">
        <f>SUM(L69:L80)</f>
        <v>3329289700</v>
      </c>
      <c r="M81" s="60">
        <f>SUM(M69:M80)</f>
        <v>2050665890</v>
      </c>
      <c r="N81" s="73"/>
      <c r="O81" s="66"/>
      <c r="P81" s="37"/>
      <c r="Q81" s="37"/>
      <c r="R81" s="37"/>
      <c r="S81" s="37"/>
      <c r="T81" s="37"/>
      <c r="U81" s="37"/>
      <c r="V81" s="37"/>
    </row>
    <row r="82" spans="1:22" ht="15" x14ac:dyDescent="0.25">
      <c r="A82" s="37"/>
      <c r="B82" s="37" t="s">
        <v>212</v>
      </c>
      <c r="C82" s="37" t="s">
        <v>86</v>
      </c>
      <c r="D82" s="37" t="s">
        <v>22</v>
      </c>
      <c r="E82" s="77" t="s">
        <v>6</v>
      </c>
      <c r="F82" s="48">
        <v>1</v>
      </c>
      <c r="G82" s="48" t="s">
        <v>23</v>
      </c>
      <c r="H82" s="53">
        <v>5</v>
      </c>
      <c r="I82" s="78">
        <v>30</v>
      </c>
      <c r="J82" s="48" t="s">
        <v>196</v>
      </c>
      <c r="K82" s="48" t="s">
        <v>197</v>
      </c>
      <c r="L82" s="58">
        <v>202549744</v>
      </c>
      <c r="M82" s="58">
        <v>0</v>
      </c>
      <c r="N82" s="73"/>
      <c r="O82" s="37"/>
      <c r="P82" s="37"/>
      <c r="Q82" s="37"/>
      <c r="R82" s="37"/>
      <c r="S82" s="37"/>
      <c r="T82" s="37"/>
      <c r="U82" s="37"/>
      <c r="V82" s="37"/>
    </row>
    <row r="83" spans="1:22" ht="15" x14ac:dyDescent="0.25">
      <c r="A83" s="37"/>
      <c r="B83" s="37"/>
      <c r="C83" s="37"/>
      <c r="D83" s="37"/>
      <c r="E83" s="77"/>
      <c r="F83" s="48">
        <v>2</v>
      </c>
      <c r="G83" s="48" t="s">
        <v>23</v>
      </c>
      <c r="H83" s="53">
        <v>5.5</v>
      </c>
      <c r="I83" s="78">
        <v>30</v>
      </c>
      <c r="J83" s="48" t="s">
        <v>199</v>
      </c>
      <c r="K83" s="48" t="s">
        <v>197</v>
      </c>
      <c r="L83" s="58">
        <v>40859000</v>
      </c>
      <c r="M83" s="58">
        <v>0</v>
      </c>
      <c r="N83" s="66"/>
      <c r="O83" s="37"/>
      <c r="P83" s="37"/>
      <c r="Q83" s="37"/>
      <c r="R83" s="37"/>
      <c r="S83" s="37"/>
      <c r="T83" s="37"/>
      <c r="U83" s="37"/>
      <c r="V83" s="37"/>
    </row>
    <row r="84" spans="1:22" ht="15" x14ac:dyDescent="0.25">
      <c r="A84" s="37"/>
      <c r="B84" s="46" t="str">
        <f>B82 &amp; " Total"</f>
        <v>2026-006 Total</v>
      </c>
      <c r="C84" s="46" t="s">
        <v>46</v>
      </c>
      <c r="D84" s="46" t="s">
        <v>46</v>
      </c>
      <c r="E84" s="65" t="str">
        <f>E82</f>
        <v>Single Family</v>
      </c>
      <c r="F84" s="50" t="s">
        <v>46</v>
      </c>
      <c r="G84" s="51" t="s">
        <v>46</v>
      </c>
      <c r="H84" s="55" t="s">
        <v>46</v>
      </c>
      <c r="I84" s="51" t="s">
        <v>46</v>
      </c>
      <c r="J84" s="51" t="s">
        <v>46</v>
      </c>
      <c r="K84" s="51" t="s">
        <v>46</v>
      </c>
      <c r="L84" s="60">
        <f>SUM(L82:L83)</f>
        <v>243408744</v>
      </c>
      <c r="M84" s="60">
        <f>SUM(M82:M83)</f>
        <v>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5" x14ac:dyDescent="0.25">
      <c r="A85" s="37"/>
      <c r="B85" s="37" t="s">
        <v>214</v>
      </c>
      <c r="C85" s="37" t="s">
        <v>92</v>
      </c>
      <c r="D85" s="37" t="s">
        <v>22</v>
      </c>
      <c r="E85" s="77" t="s">
        <v>6</v>
      </c>
      <c r="F85" s="48">
        <v>1</v>
      </c>
      <c r="G85" s="48" t="s">
        <v>23</v>
      </c>
      <c r="H85" s="53">
        <v>5.5</v>
      </c>
      <c r="I85" s="78">
        <v>30</v>
      </c>
      <c r="J85" s="48" t="s">
        <v>213</v>
      </c>
      <c r="K85" s="48" t="s">
        <v>203</v>
      </c>
      <c r="L85" s="58">
        <v>250550008</v>
      </c>
      <c r="M85" s="58">
        <v>334066676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5" x14ac:dyDescent="0.25">
      <c r="A86" s="37"/>
      <c r="B86" s="37"/>
      <c r="C86" s="37"/>
      <c r="D86" s="37"/>
      <c r="E86" s="77"/>
      <c r="F86" s="48">
        <v>2</v>
      </c>
      <c r="G86" s="48" t="s">
        <v>23</v>
      </c>
      <c r="H86" s="53">
        <v>5.5</v>
      </c>
      <c r="I86" s="78">
        <v>30</v>
      </c>
      <c r="J86" s="48" t="s">
        <v>194</v>
      </c>
      <c r="K86" s="48" t="s">
        <v>195</v>
      </c>
      <c r="L86" s="58">
        <v>150000000</v>
      </c>
      <c r="M86" s="58">
        <v>250000000</v>
      </c>
      <c r="N86" s="66"/>
      <c r="O86" s="66"/>
      <c r="P86" s="37"/>
      <c r="Q86" s="37"/>
      <c r="R86" s="37"/>
      <c r="S86" s="37"/>
      <c r="T86" s="37"/>
      <c r="U86" s="37"/>
      <c r="V86" s="37"/>
    </row>
    <row r="87" spans="1:22" ht="15" x14ac:dyDescent="0.25">
      <c r="A87" s="37"/>
      <c r="B87" s="37"/>
      <c r="C87" s="37"/>
      <c r="D87" s="37"/>
      <c r="E87" s="77"/>
      <c r="F87" s="48">
        <v>3</v>
      </c>
      <c r="G87" s="48" t="s">
        <v>23</v>
      </c>
      <c r="H87" s="53">
        <v>5.5</v>
      </c>
      <c r="I87" s="78">
        <v>30</v>
      </c>
      <c r="J87" s="48" t="s">
        <v>199</v>
      </c>
      <c r="K87" s="48" t="s">
        <v>251</v>
      </c>
      <c r="L87" s="58">
        <v>79590091</v>
      </c>
      <c r="M87" s="58">
        <v>12073454</v>
      </c>
      <c r="N87" s="66"/>
      <c r="O87" s="66"/>
      <c r="P87" s="37"/>
      <c r="Q87" s="37"/>
      <c r="R87" s="37"/>
      <c r="S87" s="37"/>
      <c r="T87" s="37"/>
      <c r="U87" s="37"/>
      <c r="V87" s="37"/>
    </row>
    <row r="88" spans="1:22" ht="15" x14ac:dyDescent="0.25">
      <c r="A88" s="37"/>
      <c r="B88" s="46" t="str">
        <f>B85 &amp; " Total"</f>
        <v>2026-007 Total</v>
      </c>
      <c r="C88" s="46" t="s">
        <v>46</v>
      </c>
      <c r="D88" s="46" t="s">
        <v>46</v>
      </c>
      <c r="E88" s="65" t="str">
        <f>E85</f>
        <v>Single Family</v>
      </c>
      <c r="F88" s="50" t="s">
        <v>46</v>
      </c>
      <c r="G88" s="51" t="s">
        <v>46</v>
      </c>
      <c r="H88" s="55" t="s">
        <v>46</v>
      </c>
      <c r="I88" s="51" t="s">
        <v>46</v>
      </c>
      <c r="J88" s="51" t="s">
        <v>46</v>
      </c>
      <c r="K88" s="51" t="s">
        <v>46</v>
      </c>
      <c r="L88" s="60">
        <f>SUM(L85:L87)</f>
        <v>480140099</v>
      </c>
      <c r="M88" s="60">
        <f>SUM(M85:M87)</f>
        <v>596140130</v>
      </c>
      <c r="N88" s="37"/>
      <c r="O88" s="66"/>
      <c r="P88" s="37"/>
      <c r="Q88" s="37"/>
      <c r="R88" s="37"/>
      <c r="S88" s="37"/>
      <c r="T88" s="37"/>
      <c r="U88" s="37"/>
      <c r="V88" s="37"/>
    </row>
    <row r="89" spans="1:22" ht="15" x14ac:dyDescent="0.25">
      <c r="A89" s="37"/>
      <c r="B89" s="37" t="s">
        <v>216</v>
      </c>
      <c r="C89" s="37" t="s">
        <v>101</v>
      </c>
      <c r="D89" s="37" t="s">
        <v>22</v>
      </c>
      <c r="E89" s="77" t="s">
        <v>6</v>
      </c>
      <c r="F89" s="48">
        <v>1</v>
      </c>
      <c r="G89" s="80" t="s">
        <v>23</v>
      </c>
      <c r="H89" s="81">
        <v>6</v>
      </c>
      <c r="I89" s="78">
        <v>30</v>
      </c>
      <c r="J89" s="48" t="s">
        <v>258</v>
      </c>
      <c r="K89" s="48" t="s">
        <v>203</v>
      </c>
      <c r="L89" s="58">
        <v>179959494</v>
      </c>
      <c r="M89" s="58">
        <v>89979747</v>
      </c>
      <c r="N89" s="66"/>
      <c r="O89" s="73"/>
      <c r="P89" s="37"/>
      <c r="Q89" s="37"/>
      <c r="R89" s="37"/>
      <c r="S89" s="37"/>
      <c r="T89" s="37"/>
      <c r="U89" s="37"/>
      <c r="V89" s="37"/>
    </row>
    <row r="90" spans="1:22" ht="15" x14ac:dyDescent="0.25">
      <c r="A90" s="37"/>
      <c r="B90" s="37"/>
      <c r="C90" s="37"/>
      <c r="D90" s="37"/>
      <c r="E90" s="77"/>
      <c r="F90" s="48">
        <v>2</v>
      </c>
      <c r="G90" s="80" t="s">
        <v>23</v>
      </c>
      <c r="H90" s="81">
        <v>6</v>
      </c>
      <c r="I90" s="78">
        <v>30</v>
      </c>
      <c r="J90" s="48" t="s">
        <v>259</v>
      </c>
      <c r="K90" s="48" t="s">
        <v>215</v>
      </c>
      <c r="L90" s="58">
        <v>98019371</v>
      </c>
      <c r="M90" s="58">
        <v>58811622</v>
      </c>
      <c r="N90" s="66"/>
      <c r="O90" s="73"/>
      <c r="P90" s="37"/>
      <c r="Q90" s="37"/>
      <c r="R90" s="37"/>
      <c r="S90" s="37"/>
      <c r="T90" s="37"/>
      <c r="U90" s="37"/>
      <c r="V90" s="37"/>
    </row>
    <row r="91" spans="1:22" ht="15" x14ac:dyDescent="0.25">
      <c r="A91" s="37"/>
      <c r="B91" s="37"/>
      <c r="C91" s="37"/>
      <c r="D91" s="37"/>
      <c r="E91" s="77"/>
      <c r="F91" s="48">
        <v>3</v>
      </c>
      <c r="G91" s="80" t="s">
        <v>23</v>
      </c>
      <c r="H91" s="81">
        <v>5.5</v>
      </c>
      <c r="I91" s="78">
        <v>30</v>
      </c>
      <c r="J91" s="48" t="s">
        <v>194</v>
      </c>
      <c r="K91" s="48" t="s">
        <v>195</v>
      </c>
      <c r="L91" s="58">
        <v>80000000</v>
      </c>
      <c r="M91" s="58">
        <v>80000000</v>
      </c>
      <c r="N91" s="66"/>
      <c r="O91" s="73"/>
      <c r="P91" s="37"/>
      <c r="Q91" s="37"/>
      <c r="R91" s="37"/>
      <c r="S91" s="37"/>
      <c r="T91" s="37"/>
      <c r="U91" s="37"/>
      <c r="V91" s="37"/>
    </row>
    <row r="92" spans="1:22" ht="15" x14ac:dyDescent="0.25">
      <c r="A92" s="37"/>
      <c r="B92" s="37"/>
      <c r="C92" s="37"/>
      <c r="D92" s="37"/>
      <c r="E92" s="77"/>
      <c r="F92" s="48">
        <v>4</v>
      </c>
      <c r="G92" s="80" t="s">
        <v>23</v>
      </c>
      <c r="H92" s="81">
        <v>5.5</v>
      </c>
      <c r="I92" s="78">
        <v>30</v>
      </c>
      <c r="J92" s="48" t="s">
        <v>260</v>
      </c>
      <c r="K92" s="48" t="s">
        <v>254</v>
      </c>
      <c r="L92" s="58">
        <v>57607000</v>
      </c>
      <c r="M92" s="58">
        <v>9090908</v>
      </c>
      <c r="N92" s="66"/>
      <c r="O92" s="73"/>
      <c r="P92" s="37"/>
      <c r="Q92" s="37"/>
      <c r="R92" s="37"/>
      <c r="S92" s="37"/>
      <c r="T92" s="37"/>
      <c r="U92" s="37"/>
      <c r="V92" s="37"/>
    </row>
    <row r="93" spans="1:22" ht="15" x14ac:dyDescent="0.25">
      <c r="A93" s="37"/>
      <c r="B93" s="37"/>
      <c r="C93" s="37"/>
      <c r="D93" s="37"/>
      <c r="E93" s="77"/>
      <c r="F93" s="48">
        <v>5</v>
      </c>
      <c r="G93" s="80" t="s">
        <v>23</v>
      </c>
      <c r="H93" s="81">
        <v>6</v>
      </c>
      <c r="I93" s="78">
        <v>30</v>
      </c>
      <c r="J93" s="48" t="s">
        <v>267</v>
      </c>
      <c r="K93" s="48" t="s">
        <v>254</v>
      </c>
      <c r="L93" s="58">
        <v>155232000</v>
      </c>
      <c r="M93" s="58">
        <v>34398000</v>
      </c>
      <c r="N93" s="66"/>
      <c r="O93" s="73"/>
      <c r="P93" s="37"/>
      <c r="Q93" s="37"/>
      <c r="R93" s="37"/>
      <c r="S93" s="37"/>
      <c r="T93" s="37"/>
      <c r="U93" s="37"/>
      <c r="V93" s="37"/>
    </row>
    <row r="94" spans="1:22" ht="15" x14ac:dyDescent="0.25">
      <c r="A94" s="37"/>
      <c r="B94" s="37"/>
      <c r="C94" s="37"/>
      <c r="D94" s="37"/>
      <c r="E94" s="77"/>
      <c r="F94" s="48">
        <v>6</v>
      </c>
      <c r="G94" s="80" t="s">
        <v>23</v>
      </c>
      <c r="H94" s="81">
        <v>5.5</v>
      </c>
      <c r="I94" s="78">
        <v>30</v>
      </c>
      <c r="J94" s="48" t="s">
        <v>199</v>
      </c>
      <c r="K94" s="48" t="s">
        <v>254</v>
      </c>
      <c r="L94" s="58">
        <v>81515509</v>
      </c>
      <c r="M94" s="58">
        <v>14821001</v>
      </c>
      <c r="N94" s="66"/>
      <c r="O94" s="73"/>
      <c r="P94" s="37"/>
      <c r="Q94" s="37"/>
      <c r="R94" s="37"/>
      <c r="S94" s="37"/>
      <c r="T94" s="37"/>
      <c r="U94" s="37"/>
      <c r="V94" s="37"/>
    </row>
    <row r="95" spans="1:22" ht="15" x14ac:dyDescent="0.25">
      <c r="A95" s="37"/>
      <c r="B95" s="37"/>
      <c r="C95" s="37"/>
      <c r="D95" s="37"/>
      <c r="E95" s="77"/>
      <c r="F95" s="48">
        <v>7</v>
      </c>
      <c r="G95" s="80" t="s">
        <v>23</v>
      </c>
      <c r="H95" s="81">
        <v>5.5</v>
      </c>
      <c r="I95" s="78">
        <v>30</v>
      </c>
      <c r="J95" s="48" t="s">
        <v>199</v>
      </c>
      <c r="K95" s="48" t="s">
        <v>197</v>
      </c>
      <c r="L95" s="58">
        <v>126000000</v>
      </c>
      <c r="M95" s="58">
        <v>0</v>
      </c>
      <c r="N95" s="66"/>
      <c r="O95" s="73"/>
      <c r="P95" s="37"/>
      <c r="Q95" s="37"/>
      <c r="R95" s="37"/>
      <c r="S95" s="37"/>
      <c r="T95" s="37"/>
      <c r="U95" s="37"/>
      <c r="V95" s="37"/>
    </row>
    <row r="96" spans="1:22" ht="15" x14ac:dyDescent="0.25">
      <c r="A96" s="37"/>
      <c r="B96" s="37"/>
      <c r="C96" s="37"/>
      <c r="D96" s="37"/>
      <c r="E96" s="77"/>
      <c r="F96" s="48">
        <v>8</v>
      </c>
      <c r="G96" s="80" t="s">
        <v>23</v>
      </c>
      <c r="H96" s="81">
        <v>6</v>
      </c>
      <c r="I96" s="78">
        <v>30</v>
      </c>
      <c r="J96" s="48" t="s">
        <v>213</v>
      </c>
      <c r="K96" s="48" t="s">
        <v>250</v>
      </c>
      <c r="L96" s="58">
        <v>83718507</v>
      </c>
      <c r="M96" s="58">
        <v>62788880</v>
      </c>
      <c r="N96" s="66"/>
      <c r="O96" s="73"/>
      <c r="P96" s="37"/>
      <c r="Q96" s="37"/>
      <c r="R96" s="37"/>
      <c r="S96" s="37"/>
      <c r="T96" s="37"/>
      <c r="U96" s="37"/>
      <c r="V96" s="37"/>
    </row>
    <row r="97" spans="1:22" ht="15" x14ac:dyDescent="0.25">
      <c r="A97" s="37"/>
      <c r="B97" s="46" t="str">
        <f>B89 &amp; " Total"</f>
        <v>2026-008 Total</v>
      </c>
      <c r="C97" s="46" t="s">
        <v>46</v>
      </c>
      <c r="D97" s="46" t="s">
        <v>46</v>
      </c>
      <c r="E97" s="65" t="str">
        <f>E89</f>
        <v>Single Family</v>
      </c>
      <c r="F97" s="50" t="s">
        <v>46</v>
      </c>
      <c r="G97" s="51" t="s">
        <v>46</v>
      </c>
      <c r="H97" s="68" t="s">
        <v>46</v>
      </c>
      <c r="I97" s="51" t="s">
        <v>46</v>
      </c>
      <c r="J97" s="51" t="s">
        <v>46</v>
      </c>
      <c r="K97" s="51" t="s">
        <v>46</v>
      </c>
      <c r="L97" s="60">
        <f>SUM(L89:L96)</f>
        <v>862051881</v>
      </c>
      <c r="M97" s="60">
        <f>SUM(M89:M96)</f>
        <v>349890158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5" x14ac:dyDescent="0.25">
      <c r="A98" s="37"/>
      <c r="B98" s="37" t="s">
        <v>217</v>
      </c>
      <c r="C98" s="37" t="s">
        <v>71</v>
      </c>
      <c r="D98" s="37" t="s">
        <v>22</v>
      </c>
      <c r="E98" s="77" t="s">
        <v>7</v>
      </c>
      <c r="F98" s="48">
        <v>1</v>
      </c>
      <c r="G98" s="48" t="s">
        <v>77</v>
      </c>
      <c r="H98" s="53">
        <v>5.5119999999999996</v>
      </c>
      <c r="I98" s="78">
        <v>40</v>
      </c>
      <c r="J98" s="48" t="s">
        <v>221</v>
      </c>
      <c r="K98" s="48" t="s">
        <v>222</v>
      </c>
      <c r="L98" s="58">
        <v>282471433</v>
      </c>
      <c r="M98" s="58">
        <v>282471433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5" x14ac:dyDescent="0.25">
      <c r="A99" s="37"/>
      <c r="B99" s="46" t="str">
        <f>B98 &amp; " Total"</f>
        <v>2026-009 Total</v>
      </c>
      <c r="C99" s="46" t="s">
        <v>46</v>
      </c>
      <c r="D99" s="46" t="s">
        <v>46</v>
      </c>
      <c r="E99" s="65" t="str">
        <f>E98</f>
        <v>Multifamily</v>
      </c>
      <c r="F99" s="50" t="s">
        <v>46</v>
      </c>
      <c r="G99" s="67" t="s">
        <v>46</v>
      </c>
      <c r="H99" s="68" t="s">
        <v>46</v>
      </c>
      <c r="I99" s="67" t="s">
        <v>46</v>
      </c>
      <c r="J99" s="67" t="s">
        <v>46</v>
      </c>
      <c r="K99" s="67" t="s">
        <v>46</v>
      </c>
      <c r="L99" s="69">
        <f>SUM(L98:L98)</f>
        <v>282471433</v>
      </c>
      <c r="M99" s="69">
        <f>SUM(M98:M98)</f>
        <v>282471433</v>
      </c>
      <c r="N99" s="66"/>
      <c r="O99" s="37"/>
      <c r="P99" s="37"/>
      <c r="Q99" s="37"/>
      <c r="R99" s="37"/>
      <c r="S99" s="37"/>
      <c r="T99" s="37"/>
      <c r="U99" s="37"/>
      <c r="V99" s="37"/>
    </row>
    <row r="100" spans="1:22" ht="15" x14ac:dyDescent="0.25">
      <c r="A100" s="37"/>
      <c r="B100" s="37" t="s">
        <v>219</v>
      </c>
      <c r="C100" s="37" t="s">
        <v>21</v>
      </c>
      <c r="D100" s="37" t="s">
        <v>22</v>
      </c>
      <c r="E100" s="77" t="s">
        <v>6</v>
      </c>
      <c r="F100" s="48">
        <v>1</v>
      </c>
      <c r="G100" s="48" t="s">
        <v>23</v>
      </c>
      <c r="H100" s="53">
        <v>5.5</v>
      </c>
      <c r="I100" s="78">
        <v>30</v>
      </c>
      <c r="J100" s="48" t="s">
        <v>246</v>
      </c>
      <c r="K100" s="48" t="s">
        <v>215</v>
      </c>
      <c r="L100" s="58">
        <v>321875000</v>
      </c>
      <c r="M100" s="58">
        <v>96875000</v>
      </c>
      <c r="N100" s="76"/>
      <c r="O100" s="66"/>
      <c r="P100" s="37"/>
      <c r="Q100" s="37"/>
      <c r="R100" s="37"/>
      <c r="S100" s="37"/>
      <c r="T100" s="37"/>
      <c r="U100" s="37"/>
      <c r="V100" s="37"/>
    </row>
    <row r="101" spans="1:22" ht="15" x14ac:dyDescent="0.25">
      <c r="A101" s="37"/>
      <c r="B101" s="37"/>
      <c r="C101" s="37"/>
      <c r="D101" s="37"/>
      <c r="E101" s="77"/>
      <c r="F101" s="48">
        <v>2</v>
      </c>
      <c r="G101" s="48" t="s">
        <v>23</v>
      </c>
      <c r="H101" s="53">
        <v>6.5</v>
      </c>
      <c r="I101" s="78">
        <v>30</v>
      </c>
      <c r="J101" s="48" t="s">
        <v>194</v>
      </c>
      <c r="K101" s="48" t="s">
        <v>195</v>
      </c>
      <c r="L101" s="58">
        <v>27003596</v>
      </c>
      <c r="M101" s="58">
        <v>27003596</v>
      </c>
      <c r="N101" s="76"/>
      <c r="O101" s="66"/>
      <c r="P101" s="37"/>
      <c r="Q101" s="37"/>
      <c r="R101" s="37"/>
      <c r="S101" s="37"/>
      <c r="T101" s="37"/>
      <c r="U101" s="37"/>
      <c r="V101" s="37"/>
    </row>
    <row r="102" spans="1:22" ht="15" x14ac:dyDescent="0.25">
      <c r="A102" s="37"/>
      <c r="B102" s="37"/>
      <c r="C102" s="37"/>
      <c r="D102" s="37"/>
      <c r="E102" s="77"/>
      <c r="F102" s="48">
        <v>3</v>
      </c>
      <c r="G102" s="48" t="s">
        <v>23</v>
      </c>
      <c r="H102" s="53">
        <v>5.5</v>
      </c>
      <c r="I102" s="78">
        <v>30</v>
      </c>
      <c r="J102" s="48" t="s">
        <v>246</v>
      </c>
      <c r="K102" s="48" t="s">
        <v>215</v>
      </c>
      <c r="L102" s="58">
        <v>100000000</v>
      </c>
      <c r="M102" s="58">
        <v>53636363</v>
      </c>
      <c r="N102" s="76"/>
      <c r="O102" s="66"/>
      <c r="P102" s="37"/>
      <c r="Q102" s="37"/>
      <c r="R102" s="37"/>
      <c r="S102" s="37"/>
      <c r="T102" s="37"/>
      <c r="U102" s="37"/>
      <c r="V102" s="37"/>
    </row>
    <row r="103" spans="1:22" ht="15" x14ac:dyDescent="0.25">
      <c r="A103" s="37"/>
      <c r="B103" s="37"/>
      <c r="C103" s="37"/>
      <c r="D103" s="37"/>
      <c r="E103" s="77"/>
      <c r="F103" s="48">
        <v>4</v>
      </c>
      <c r="G103" s="48" t="s">
        <v>23</v>
      </c>
      <c r="H103" s="53">
        <v>5.5</v>
      </c>
      <c r="I103" s="78">
        <v>30</v>
      </c>
      <c r="J103" s="48" t="s">
        <v>194</v>
      </c>
      <c r="K103" s="48" t="s">
        <v>195</v>
      </c>
      <c r="L103" s="58">
        <v>150000000</v>
      </c>
      <c r="M103" s="58">
        <v>150000000</v>
      </c>
      <c r="N103" s="76"/>
      <c r="O103" s="66"/>
      <c r="P103" s="37"/>
      <c r="Q103" s="37"/>
      <c r="R103" s="37"/>
      <c r="S103" s="37"/>
      <c r="T103" s="37"/>
      <c r="U103" s="37"/>
      <c r="V103" s="37"/>
    </row>
    <row r="104" spans="1:22" ht="15" x14ac:dyDescent="0.25">
      <c r="A104" s="37"/>
      <c r="B104" s="37"/>
      <c r="C104" s="37"/>
      <c r="D104" s="37"/>
      <c r="E104" s="77"/>
      <c r="F104" s="48">
        <v>5</v>
      </c>
      <c r="G104" s="48" t="s">
        <v>23</v>
      </c>
      <c r="H104" s="53">
        <v>5.5</v>
      </c>
      <c r="I104" s="78">
        <v>30</v>
      </c>
      <c r="J104" s="48" t="s">
        <v>257</v>
      </c>
      <c r="K104" s="48" t="s">
        <v>193</v>
      </c>
      <c r="L104" s="58">
        <v>206638103</v>
      </c>
      <c r="M104" s="58">
        <v>68879367</v>
      </c>
      <c r="N104" s="76"/>
      <c r="O104" s="66"/>
      <c r="P104" s="37"/>
      <c r="Q104" s="37"/>
      <c r="R104" s="37"/>
      <c r="S104" s="37"/>
      <c r="T104" s="37"/>
      <c r="U104" s="37"/>
      <c r="V104" s="37"/>
    </row>
    <row r="105" spans="1:22" ht="15" x14ac:dyDescent="0.25">
      <c r="A105" s="37"/>
      <c r="B105" s="37"/>
      <c r="C105" s="37"/>
      <c r="D105" s="37"/>
      <c r="E105" s="77"/>
      <c r="F105" s="48">
        <v>6</v>
      </c>
      <c r="G105" s="48" t="s">
        <v>23</v>
      </c>
      <c r="H105" s="53">
        <v>5.5</v>
      </c>
      <c r="I105" s="78">
        <v>30</v>
      </c>
      <c r="J105" s="48" t="s">
        <v>199</v>
      </c>
      <c r="K105" s="48" t="s">
        <v>193</v>
      </c>
      <c r="L105" s="58">
        <v>59812680</v>
      </c>
      <c r="M105" s="58">
        <v>25000000</v>
      </c>
      <c r="N105" s="76"/>
      <c r="O105" s="66"/>
      <c r="P105" s="37"/>
      <c r="Q105" s="37"/>
      <c r="R105" s="37"/>
      <c r="S105" s="37"/>
      <c r="T105" s="37"/>
      <c r="U105" s="37"/>
      <c r="V105" s="37"/>
    </row>
    <row r="106" spans="1:22" ht="15" x14ac:dyDescent="0.25">
      <c r="A106" s="37"/>
      <c r="B106" s="37"/>
      <c r="C106" s="37"/>
      <c r="D106" s="37"/>
      <c r="E106" s="77"/>
      <c r="F106" s="48">
        <v>7</v>
      </c>
      <c r="G106" s="48" t="s">
        <v>255</v>
      </c>
      <c r="H106" s="53">
        <v>3</v>
      </c>
      <c r="I106" s="78">
        <v>30</v>
      </c>
      <c r="J106" s="48" t="s">
        <v>210</v>
      </c>
      <c r="K106" s="48" t="s">
        <v>195</v>
      </c>
      <c r="L106" s="58">
        <v>29090218</v>
      </c>
      <c r="M106" s="58">
        <v>29090218</v>
      </c>
      <c r="N106" s="76"/>
      <c r="O106" s="66"/>
      <c r="P106" s="37"/>
      <c r="Q106" s="37"/>
      <c r="R106" s="37"/>
      <c r="S106" s="37"/>
      <c r="T106" s="37"/>
      <c r="U106" s="37"/>
      <c r="V106" s="37"/>
    </row>
    <row r="107" spans="1:22" ht="15" x14ac:dyDescent="0.25">
      <c r="A107" s="37"/>
      <c r="B107" s="37"/>
      <c r="C107" s="37"/>
      <c r="D107" s="37"/>
      <c r="E107" s="77"/>
      <c r="F107" s="48">
        <v>8</v>
      </c>
      <c r="G107" s="48" t="s">
        <v>23</v>
      </c>
      <c r="H107" s="53">
        <v>3</v>
      </c>
      <c r="I107" s="78">
        <v>30</v>
      </c>
      <c r="J107" s="48" t="s">
        <v>194</v>
      </c>
      <c r="K107" s="48" t="s">
        <v>195</v>
      </c>
      <c r="L107" s="58">
        <v>68000000</v>
      </c>
      <c r="M107" s="58">
        <v>68000000</v>
      </c>
      <c r="N107" s="76"/>
      <c r="O107" s="66"/>
      <c r="P107" s="37"/>
      <c r="Q107" s="37"/>
      <c r="R107" s="37"/>
      <c r="S107" s="37"/>
      <c r="T107" s="37"/>
      <c r="U107" s="37"/>
      <c r="V107" s="37"/>
    </row>
    <row r="108" spans="1:22" ht="15" x14ac:dyDescent="0.25">
      <c r="A108" s="37"/>
      <c r="B108" s="37"/>
      <c r="C108" s="37"/>
      <c r="D108" s="37"/>
      <c r="E108" s="77"/>
      <c r="F108" s="48">
        <v>9</v>
      </c>
      <c r="G108" s="48" t="s">
        <v>23</v>
      </c>
      <c r="H108" s="53">
        <v>6.5</v>
      </c>
      <c r="I108" s="78">
        <v>30</v>
      </c>
      <c r="J108" s="48" t="s">
        <v>194</v>
      </c>
      <c r="K108" s="48" t="s">
        <v>195</v>
      </c>
      <c r="L108" s="58">
        <v>99585625</v>
      </c>
      <c r="M108" s="58">
        <v>99585625</v>
      </c>
      <c r="N108" s="76"/>
      <c r="O108" s="66"/>
      <c r="P108" s="37"/>
      <c r="Q108" s="37"/>
      <c r="R108" s="37"/>
      <c r="S108" s="37"/>
      <c r="T108" s="37"/>
      <c r="U108" s="37"/>
      <c r="V108" s="37"/>
    </row>
    <row r="109" spans="1:22" ht="15" x14ac:dyDescent="0.25">
      <c r="A109" s="37"/>
      <c r="B109" s="37"/>
      <c r="C109" s="37"/>
      <c r="D109" s="37"/>
      <c r="E109" s="77"/>
      <c r="F109" s="48">
        <v>10</v>
      </c>
      <c r="G109" s="48" t="s">
        <v>23</v>
      </c>
      <c r="H109" s="53">
        <v>7</v>
      </c>
      <c r="I109" s="78">
        <v>30</v>
      </c>
      <c r="J109" s="48" t="s">
        <v>194</v>
      </c>
      <c r="K109" s="48" t="s">
        <v>195</v>
      </c>
      <c r="L109" s="58">
        <v>127347278</v>
      </c>
      <c r="M109" s="58">
        <v>127347278</v>
      </c>
      <c r="N109" s="76"/>
      <c r="O109" s="66"/>
      <c r="P109" s="37"/>
      <c r="Q109" s="37"/>
      <c r="R109" s="37"/>
      <c r="S109" s="37"/>
      <c r="T109" s="37"/>
      <c r="U109" s="37"/>
      <c r="V109" s="37"/>
    </row>
    <row r="110" spans="1:22" ht="15" x14ac:dyDescent="0.25">
      <c r="A110" s="37"/>
      <c r="B110" s="37"/>
      <c r="C110" s="37"/>
      <c r="D110" s="37"/>
      <c r="E110" s="77"/>
      <c r="F110" s="48">
        <v>11</v>
      </c>
      <c r="G110" s="48" t="s">
        <v>23</v>
      </c>
      <c r="H110" s="53">
        <v>7</v>
      </c>
      <c r="I110" s="78">
        <v>30</v>
      </c>
      <c r="J110" s="48" t="s">
        <v>199</v>
      </c>
      <c r="K110" s="48" t="s">
        <v>197</v>
      </c>
      <c r="L110" s="58">
        <v>191907680</v>
      </c>
      <c r="M110" s="58">
        <v>27619578</v>
      </c>
      <c r="N110" s="76"/>
      <c r="O110" s="66"/>
      <c r="P110" s="37"/>
      <c r="Q110" s="37"/>
      <c r="R110" s="37"/>
      <c r="S110" s="37"/>
      <c r="T110" s="37"/>
      <c r="U110" s="37"/>
      <c r="V110" s="37"/>
    </row>
    <row r="111" spans="1:22" ht="15" x14ac:dyDescent="0.25">
      <c r="A111" s="37"/>
      <c r="B111" s="37"/>
      <c r="C111" s="37"/>
      <c r="D111" s="37"/>
      <c r="E111" s="77"/>
      <c r="F111" s="48">
        <v>12</v>
      </c>
      <c r="G111" s="48" t="s">
        <v>23</v>
      </c>
      <c r="H111" s="53">
        <v>5.5</v>
      </c>
      <c r="I111" s="78">
        <v>30</v>
      </c>
      <c r="J111" s="48" t="s">
        <v>246</v>
      </c>
      <c r="K111" s="48" t="s">
        <v>215</v>
      </c>
      <c r="L111" s="58">
        <v>100000000</v>
      </c>
      <c r="M111" s="58">
        <v>30454545</v>
      </c>
      <c r="N111" s="76"/>
      <c r="O111" s="66"/>
      <c r="P111" s="37"/>
      <c r="Q111" s="37"/>
      <c r="R111" s="37"/>
      <c r="S111" s="37"/>
      <c r="T111" s="37"/>
      <c r="U111" s="37"/>
      <c r="V111" s="37"/>
    </row>
    <row r="112" spans="1:22" ht="15" x14ac:dyDescent="0.25">
      <c r="A112" s="37"/>
      <c r="B112" s="37"/>
      <c r="C112" s="37"/>
      <c r="D112" s="37"/>
      <c r="E112" s="77"/>
      <c r="F112" s="48">
        <v>13</v>
      </c>
      <c r="G112" s="48" t="s">
        <v>23</v>
      </c>
      <c r="H112" s="53">
        <v>5.5</v>
      </c>
      <c r="I112" s="78">
        <v>30</v>
      </c>
      <c r="J112" s="48" t="s">
        <v>199</v>
      </c>
      <c r="K112" s="48" t="s">
        <v>193</v>
      </c>
      <c r="L112" s="58">
        <v>47170671</v>
      </c>
      <c r="M112" s="58">
        <v>16666666</v>
      </c>
      <c r="N112" s="76"/>
      <c r="O112" s="66"/>
      <c r="P112" s="37"/>
      <c r="Q112" s="37"/>
      <c r="R112" s="37"/>
      <c r="S112" s="37"/>
      <c r="T112" s="37"/>
      <c r="U112" s="37"/>
      <c r="V112" s="37"/>
    </row>
    <row r="113" spans="1:22" ht="15" x14ac:dyDescent="0.25">
      <c r="A113" s="37"/>
      <c r="B113" s="37"/>
      <c r="C113" s="37"/>
      <c r="D113" s="37"/>
      <c r="E113" s="77"/>
      <c r="F113" s="48">
        <v>14</v>
      </c>
      <c r="G113" s="48" t="s">
        <v>23</v>
      </c>
      <c r="H113" s="53">
        <v>6.5</v>
      </c>
      <c r="I113" s="78">
        <v>30</v>
      </c>
      <c r="J113" s="48" t="s">
        <v>194</v>
      </c>
      <c r="K113" s="48" t="s">
        <v>195</v>
      </c>
      <c r="L113" s="58">
        <v>37608805</v>
      </c>
      <c r="M113" s="58">
        <v>75217610</v>
      </c>
      <c r="N113" s="76"/>
      <c r="O113" s="66"/>
      <c r="P113" s="37"/>
      <c r="Q113" s="37"/>
      <c r="R113" s="37"/>
      <c r="S113" s="37"/>
      <c r="T113" s="37"/>
      <c r="U113" s="37"/>
      <c r="V113" s="37"/>
    </row>
    <row r="114" spans="1:22" ht="15" x14ac:dyDescent="0.25">
      <c r="A114" s="37"/>
      <c r="B114" s="37"/>
      <c r="C114" s="37"/>
      <c r="D114" s="37"/>
      <c r="E114" s="77"/>
      <c r="F114" s="48">
        <v>15</v>
      </c>
      <c r="G114" s="48" t="s">
        <v>23</v>
      </c>
      <c r="H114" s="53">
        <v>5.5</v>
      </c>
      <c r="I114" s="78">
        <v>30</v>
      </c>
      <c r="J114" s="48" t="s">
        <v>199</v>
      </c>
      <c r="K114" s="48" t="s">
        <v>193</v>
      </c>
      <c r="L114" s="58">
        <v>119612430</v>
      </c>
      <c r="M114" s="58">
        <v>50000000</v>
      </c>
      <c r="N114" s="76"/>
      <c r="O114" s="66"/>
      <c r="P114" s="37"/>
      <c r="Q114" s="37"/>
      <c r="R114" s="37"/>
      <c r="S114" s="37"/>
      <c r="T114" s="37"/>
      <c r="U114" s="37"/>
      <c r="V114" s="37"/>
    </row>
    <row r="115" spans="1:22" ht="15" x14ac:dyDescent="0.25">
      <c r="A115" s="37"/>
      <c r="B115" s="37"/>
      <c r="C115" s="37"/>
      <c r="D115" s="37"/>
      <c r="E115" s="77"/>
      <c r="F115" s="48">
        <v>16</v>
      </c>
      <c r="G115" s="48" t="s">
        <v>23</v>
      </c>
      <c r="H115" s="53">
        <v>5.5</v>
      </c>
      <c r="I115" s="78">
        <v>30</v>
      </c>
      <c r="J115" s="48" t="s">
        <v>246</v>
      </c>
      <c r="K115" s="48" t="s">
        <v>215</v>
      </c>
      <c r="L115" s="58">
        <v>294642857</v>
      </c>
      <c r="M115" s="58">
        <v>76071428</v>
      </c>
      <c r="N115" s="76"/>
      <c r="O115" s="66"/>
      <c r="P115" s="37"/>
      <c r="Q115" s="37"/>
      <c r="R115" s="37"/>
      <c r="S115" s="37"/>
      <c r="T115" s="37"/>
      <c r="U115" s="37"/>
      <c r="V115" s="37"/>
    </row>
    <row r="116" spans="1:22" ht="15" x14ac:dyDescent="0.25">
      <c r="A116" s="37"/>
      <c r="B116" s="37"/>
      <c r="C116" s="37"/>
      <c r="D116" s="37"/>
      <c r="E116" s="77"/>
      <c r="F116" s="48">
        <v>17</v>
      </c>
      <c r="G116" s="48" t="s">
        <v>39</v>
      </c>
      <c r="H116" s="53">
        <v>4.9909999999999997</v>
      </c>
      <c r="I116" s="79" t="s">
        <v>256</v>
      </c>
      <c r="J116" s="48" t="s">
        <v>194</v>
      </c>
      <c r="K116" s="48" t="s">
        <v>211</v>
      </c>
      <c r="L116" s="58">
        <v>2044704</v>
      </c>
      <c r="M116" s="58">
        <v>0</v>
      </c>
      <c r="N116" s="76"/>
      <c r="O116" s="66"/>
      <c r="P116" s="37"/>
      <c r="Q116" s="37"/>
      <c r="R116" s="37"/>
      <c r="S116" s="37"/>
      <c r="T116" s="37"/>
      <c r="U116" s="37"/>
      <c r="V116" s="37"/>
    </row>
    <row r="117" spans="1:22" ht="15" x14ac:dyDescent="0.25">
      <c r="A117" s="37"/>
      <c r="B117" s="37"/>
      <c r="C117" s="37"/>
      <c r="D117" s="37"/>
      <c r="E117" s="77"/>
      <c r="F117" s="48">
        <v>18</v>
      </c>
      <c r="G117" s="48" t="s">
        <v>255</v>
      </c>
      <c r="H117" s="53">
        <v>3</v>
      </c>
      <c r="I117" s="78">
        <v>30</v>
      </c>
      <c r="J117" s="48" t="s">
        <v>210</v>
      </c>
      <c r="K117" s="48" t="s">
        <v>195</v>
      </c>
      <c r="L117" s="58">
        <v>14082120</v>
      </c>
      <c r="M117" s="58">
        <v>14082120</v>
      </c>
      <c r="N117" s="76"/>
      <c r="O117" s="66"/>
      <c r="P117" s="37"/>
      <c r="Q117" s="37"/>
      <c r="R117" s="37"/>
      <c r="S117" s="37"/>
      <c r="T117" s="37"/>
      <c r="U117" s="37"/>
      <c r="V117" s="37"/>
    </row>
    <row r="118" spans="1:22" ht="15" x14ac:dyDescent="0.25">
      <c r="A118" s="37"/>
      <c r="B118" s="37"/>
      <c r="C118" s="37"/>
      <c r="D118" s="37"/>
      <c r="E118" s="77"/>
      <c r="F118" s="48">
        <v>19</v>
      </c>
      <c r="G118" s="48" t="s">
        <v>255</v>
      </c>
      <c r="H118" s="53">
        <v>3</v>
      </c>
      <c r="I118" s="78">
        <v>30</v>
      </c>
      <c r="J118" s="48" t="s">
        <v>210</v>
      </c>
      <c r="K118" s="48" t="s">
        <v>195</v>
      </c>
      <c r="L118" s="58">
        <v>5074975</v>
      </c>
      <c r="M118" s="58">
        <v>5074975</v>
      </c>
      <c r="N118" s="76"/>
      <c r="O118" s="66"/>
      <c r="P118" s="37"/>
      <c r="Q118" s="37"/>
      <c r="R118" s="37"/>
      <c r="S118" s="37"/>
      <c r="T118" s="37"/>
      <c r="U118" s="37"/>
      <c r="V118" s="37"/>
    </row>
    <row r="119" spans="1:22" ht="15" x14ac:dyDescent="0.25">
      <c r="A119" s="37"/>
      <c r="B119" s="46" t="str">
        <f>B100 &amp; " Total"</f>
        <v>2026-010 Total</v>
      </c>
      <c r="C119" s="46" t="s">
        <v>46</v>
      </c>
      <c r="D119" s="46" t="s">
        <v>46</v>
      </c>
      <c r="E119" s="65" t="str">
        <f>E100</f>
        <v>Single Family</v>
      </c>
      <c r="F119" s="50" t="s">
        <v>46</v>
      </c>
      <c r="G119" s="67" t="s">
        <v>46</v>
      </c>
      <c r="H119" s="68" t="s">
        <v>46</v>
      </c>
      <c r="I119" s="75" t="s">
        <v>46</v>
      </c>
      <c r="J119" s="67" t="s">
        <v>46</v>
      </c>
      <c r="K119" s="67" t="s">
        <v>46</v>
      </c>
      <c r="L119" s="69">
        <f>SUM(L100:L118)</f>
        <v>2001496742</v>
      </c>
      <c r="M119" s="69">
        <f>SUM(M100:M118)</f>
        <v>1040604369</v>
      </c>
      <c r="N119" s="66"/>
      <c r="O119" s="66"/>
      <c r="P119" s="37"/>
      <c r="Q119" s="37"/>
      <c r="R119" s="37"/>
      <c r="S119" s="37"/>
      <c r="T119" s="37"/>
      <c r="U119" s="37"/>
      <c r="V119" s="37"/>
    </row>
    <row r="120" spans="1:22" ht="15" x14ac:dyDescent="0.25">
      <c r="A120" s="37"/>
      <c r="B120" s="37" t="s">
        <v>220</v>
      </c>
      <c r="C120" s="37" t="s">
        <v>66</v>
      </c>
      <c r="D120" s="37" t="s">
        <v>22</v>
      </c>
      <c r="E120" s="77" t="s">
        <v>7</v>
      </c>
      <c r="F120" s="48">
        <v>1</v>
      </c>
      <c r="G120" s="48" t="s">
        <v>77</v>
      </c>
      <c r="H120" s="53">
        <v>5.3129999999999997</v>
      </c>
      <c r="I120" s="78">
        <v>40</v>
      </c>
      <c r="J120" s="48" t="s">
        <v>221</v>
      </c>
      <c r="K120" s="48" t="s">
        <v>208</v>
      </c>
      <c r="L120" s="58">
        <v>320366994</v>
      </c>
      <c r="M120" s="58">
        <f>160210992+160156002</f>
        <v>320366994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5" x14ac:dyDescent="0.25">
      <c r="A121" s="37"/>
      <c r="B121" s="46" t="str">
        <f>B120 &amp; " Total"</f>
        <v>2026-011 Total</v>
      </c>
      <c r="C121" s="46" t="s">
        <v>46</v>
      </c>
      <c r="D121" s="46" t="s">
        <v>46</v>
      </c>
      <c r="E121" s="65" t="str">
        <f>E120</f>
        <v>Multifamily</v>
      </c>
      <c r="F121" s="50" t="s">
        <v>46</v>
      </c>
      <c r="G121" s="51" t="s">
        <v>46</v>
      </c>
      <c r="H121" s="55" t="s">
        <v>46</v>
      </c>
      <c r="I121" s="74" t="s">
        <v>46</v>
      </c>
      <c r="J121" s="51" t="s">
        <v>46</v>
      </c>
      <c r="K121" s="51" t="s">
        <v>46</v>
      </c>
      <c r="L121" s="60">
        <f>SUM(L120:L120)</f>
        <v>320366994</v>
      </c>
      <c r="M121" s="60">
        <f>SUM(M120:M120)</f>
        <v>320366994</v>
      </c>
      <c r="N121" s="66"/>
      <c r="O121" s="37"/>
      <c r="P121" s="37"/>
      <c r="Q121" s="37"/>
      <c r="R121" s="37"/>
      <c r="S121" s="37"/>
      <c r="T121" s="37"/>
      <c r="U121" s="37"/>
      <c r="V121" s="37"/>
    </row>
    <row r="122" spans="1:22" ht="15" x14ac:dyDescent="0.25">
      <c r="A122" s="37"/>
      <c r="B122" s="37" t="s">
        <v>223</v>
      </c>
      <c r="C122" s="37" t="s">
        <v>98</v>
      </c>
      <c r="D122" s="37" t="s">
        <v>22</v>
      </c>
      <c r="E122" s="77" t="s">
        <v>6</v>
      </c>
      <c r="F122" s="48">
        <v>1</v>
      </c>
      <c r="G122" s="48" t="s">
        <v>23</v>
      </c>
      <c r="H122" s="53">
        <v>6</v>
      </c>
      <c r="I122" s="78">
        <v>30</v>
      </c>
      <c r="J122" s="48" t="s">
        <v>252</v>
      </c>
      <c r="K122" s="48" t="s">
        <v>215</v>
      </c>
      <c r="L122" s="58">
        <v>143000000</v>
      </c>
      <c r="M122" s="58">
        <v>65000000</v>
      </c>
      <c r="N122" s="66"/>
      <c r="O122" s="37"/>
      <c r="P122" s="37"/>
      <c r="Q122" s="37"/>
      <c r="R122" s="37"/>
      <c r="S122" s="37"/>
      <c r="T122" s="37"/>
      <c r="U122" s="37"/>
      <c r="V122" s="37"/>
    </row>
    <row r="123" spans="1:22" ht="15" x14ac:dyDescent="0.25">
      <c r="A123" s="37"/>
      <c r="B123" s="37"/>
      <c r="C123" s="37"/>
      <c r="D123" s="37"/>
      <c r="E123" s="77"/>
      <c r="F123" s="48">
        <v>2</v>
      </c>
      <c r="G123" s="48" t="s">
        <v>23</v>
      </c>
      <c r="H123" s="53">
        <v>5.5</v>
      </c>
      <c r="I123" s="78">
        <v>30</v>
      </c>
      <c r="J123" s="48" t="s">
        <v>199</v>
      </c>
      <c r="K123" s="48" t="s">
        <v>254</v>
      </c>
      <c r="L123" s="58">
        <v>121603002</v>
      </c>
      <c r="M123" s="58">
        <v>11054818</v>
      </c>
      <c r="N123" s="66"/>
      <c r="O123" s="37"/>
      <c r="P123" s="37"/>
      <c r="Q123" s="37"/>
      <c r="R123" s="37"/>
      <c r="S123" s="37"/>
      <c r="T123" s="37"/>
      <c r="U123" s="37"/>
      <c r="V123" s="37"/>
    </row>
    <row r="124" spans="1:22" ht="15" x14ac:dyDescent="0.25">
      <c r="A124" s="37"/>
      <c r="B124" s="37"/>
      <c r="C124" s="37"/>
      <c r="D124" s="37"/>
      <c r="E124" s="77"/>
      <c r="F124" s="48">
        <v>3</v>
      </c>
      <c r="G124" s="48" t="s">
        <v>23</v>
      </c>
      <c r="H124" s="53">
        <v>5.5</v>
      </c>
      <c r="I124" s="78">
        <v>30</v>
      </c>
      <c r="J124" s="48" t="s">
        <v>253</v>
      </c>
      <c r="K124" s="48" t="s">
        <v>254</v>
      </c>
      <c r="L124" s="58">
        <v>154820198</v>
      </c>
      <c r="M124" s="58">
        <v>18152285</v>
      </c>
      <c r="N124" s="66"/>
      <c r="O124" s="37"/>
      <c r="P124" s="37"/>
      <c r="Q124" s="37"/>
      <c r="R124" s="37"/>
      <c r="S124" s="37"/>
      <c r="T124" s="37"/>
      <c r="U124" s="37"/>
      <c r="V124" s="37"/>
    </row>
    <row r="125" spans="1:22" ht="15" x14ac:dyDescent="0.25">
      <c r="A125" s="37"/>
      <c r="B125" s="46" t="str">
        <f>B122 &amp; " Total"</f>
        <v>2026-012 Total</v>
      </c>
      <c r="C125" s="46" t="s">
        <v>46</v>
      </c>
      <c r="D125" s="46" t="s">
        <v>46</v>
      </c>
      <c r="E125" s="65" t="str">
        <f>E122</f>
        <v>Single Family</v>
      </c>
      <c r="F125" s="50" t="s">
        <v>46</v>
      </c>
      <c r="G125" s="51" t="s">
        <v>46</v>
      </c>
      <c r="H125" s="55" t="s">
        <v>46</v>
      </c>
      <c r="I125" s="74" t="s">
        <v>46</v>
      </c>
      <c r="J125" s="67" t="s">
        <v>46</v>
      </c>
      <c r="K125" s="67" t="s">
        <v>46</v>
      </c>
      <c r="L125" s="60">
        <f>SUM(L122:L124)</f>
        <v>419423200</v>
      </c>
      <c r="M125" s="60">
        <f>SUM(M122:M124)</f>
        <v>94207103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5" x14ac:dyDescent="0.25">
      <c r="A126" s="37"/>
      <c r="B126" s="37" t="s">
        <v>224</v>
      </c>
      <c r="C126" s="37" t="s">
        <v>63</v>
      </c>
      <c r="D126" s="37" t="s">
        <v>22</v>
      </c>
      <c r="E126" s="77" t="s">
        <v>7</v>
      </c>
      <c r="F126" s="48">
        <v>1</v>
      </c>
      <c r="G126" s="48" t="s">
        <v>77</v>
      </c>
      <c r="H126" s="53">
        <v>5.1740000000000004</v>
      </c>
      <c r="I126" s="78">
        <v>40</v>
      </c>
      <c r="J126" s="48" t="s">
        <v>221</v>
      </c>
      <c r="K126" s="48" t="s">
        <v>222</v>
      </c>
      <c r="L126" s="58">
        <v>230772956</v>
      </c>
      <c r="M126" s="58">
        <v>562051988</v>
      </c>
      <c r="N126" s="37"/>
      <c r="O126" s="66"/>
      <c r="P126" s="37"/>
      <c r="Q126" s="37"/>
      <c r="R126" s="37"/>
      <c r="S126" s="37"/>
      <c r="T126" s="37"/>
      <c r="U126" s="37"/>
      <c r="V126" s="37"/>
    </row>
    <row r="127" spans="1:22" ht="15" x14ac:dyDescent="0.25">
      <c r="A127" s="37"/>
      <c r="B127" s="46" t="str">
        <f>B126 &amp; " Total"</f>
        <v>2026-013 Total</v>
      </c>
      <c r="C127" s="46" t="s">
        <v>46</v>
      </c>
      <c r="D127" s="46" t="s">
        <v>46</v>
      </c>
      <c r="E127" s="65" t="str">
        <f>E126</f>
        <v>Multifamily</v>
      </c>
      <c r="F127" s="50" t="s">
        <v>46</v>
      </c>
      <c r="G127" s="51" t="s">
        <v>46</v>
      </c>
      <c r="H127" s="55" t="s">
        <v>46</v>
      </c>
      <c r="I127" s="74" t="s">
        <v>46</v>
      </c>
      <c r="J127" s="67" t="s">
        <v>46</v>
      </c>
      <c r="K127" s="67" t="s">
        <v>46</v>
      </c>
      <c r="L127" s="60">
        <f>SUM(L126:L126)</f>
        <v>230772956</v>
      </c>
      <c r="M127" s="60">
        <f>SUM(M126:M126)</f>
        <v>562051988</v>
      </c>
      <c r="N127" s="37"/>
      <c r="O127" s="66"/>
      <c r="P127" s="37"/>
      <c r="Q127" s="37"/>
      <c r="R127" s="37"/>
      <c r="S127" s="37"/>
      <c r="T127" s="37"/>
      <c r="U127" s="37"/>
      <c r="V127" s="37"/>
    </row>
    <row r="128" spans="1:22" ht="15" x14ac:dyDescent="0.25">
      <c r="A128" s="37"/>
      <c r="B128" s="37" t="s">
        <v>225</v>
      </c>
      <c r="C128" s="37" t="s">
        <v>98</v>
      </c>
      <c r="D128" s="37" t="s">
        <v>22</v>
      </c>
      <c r="E128" s="77" t="s">
        <v>7</v>
      </c>
      <c r="F128" s="48">
        <v>1</v>
      </c>
      <c r="G128" s="48" t="s">
        <v>77</v>
      </c>
      <c r="H128" s="53">
        <v>5.5860000000000003</v>
      </c>
      <c r="I128" s="78">
        <v>40</v>
      </c>
      <c r="J128" s="48" t="s">
        <v>221</v>
      </c>
      <c r="K128" s="48" t="s">
        <v>222</v>
      </c>
      <c r="L128" s="58">
        <v>130052229</v>
      </c>
      <c r="M128" s="58">
        <v>224264338</v>
      </c>
      <c r="N128" s="37"/>
      <c r="O128" s="66"/>
      <c r="P128" s="37"/>
      <c r="Q128" s="37"/>
      <c r="R128" s="37"/>
      <c r="S128" s="37"/>
      <c r="T128" s="37"/>
      <c r="U128" s="37"/>
      <c r="V128" s="37"/>
    </row>
    <row r="129" spans="1:22" ht="15" x14ac:dyDescent="0.25">
      <c r="A129" s="37"/>
      <c r="B129" s="46" t="str">
        <f>B128 &amp; " Total"</f>
        <v>2026-014 Total</v>
      </c>
      <c r="C129" s="46" t="s">
        <v>46</v>
      </c>
      <c r="D129" s="46" t="s">
        <v>46</v>
      </c>
      <c r="E129" s="65" t="str">
        <f>E128</f>
        <v>Multifamily</v>
      </c>
      <c r="F129" s="50" t="s">
        <v>46</v>
      </c>
      <c r="G129" s="51" t="s">
        <v>46</v>
      </c>
      <c r="H129" s="55" t="s">
        <v>46</v>
      </c>
      <c r="I129" s="74" t="s">
        <v>46</v>
      </c>
      <c r="J129" s="51" t="s">
        <v>46</v>
      </c>
      <c r="K129" s="51" t="s">
        <v>46</v>
      </c>
      <c r="L129" s="60">
        <f>SUM(L128:L128)</f>
        <v>130052229</v>
      </c>
      <c r="M129" s="60">
        <f>SUM(M128:M128)</f>
        <v>224264338</v>
      </c>
      <c r="N129" s="37"/>
      <c r="O129" s="66"/>
      <c r="P129" s="37"/>
      <c r="Q129" s="37"/>
      <c r="R129" s="37"/>
      <c r="S129" s="37"/>
      <c r="T129" s="37"/>
      <c r="U129" s="37"/>
      <c r="V129" s="37"/>
    </row>
    <row r="130" spans="1:22" ht="14.1" customHeight="1" x14ac:dyDescent="0.25">
      <c r="A130" s="37"/>
      <c r="B130" s="37" t="s">
        <v>226</v>
      </c>
      <c r="C130" s="37" t="s">
        <v>66</v>
      </c>
      <c r="D130" s="37" t="s">
        <v>22</v>
      </c>
      <c r="E130" s="77" t="s">
        <v>6</v>
      </c>
      <c r="F130" s="48">
        <v>1</v>
      </c>
      <c r="G130" s="48" t="s">
        <v>23</v>
      </c>
      <c r="H130" s="53">
        <v>6</v>
      </c>
      <c r="I130" s="78">
        <v>30</v>
      </c>
      <c r="J130" s="48" t="s">
        <v>199</v>
      </c>
      <c r="K130" s="48" t="s">
        <v>254</v>
      </c>
      <c r="L130" s="58">
        <v>58716000</v>
      </c>
      <c r="M130" s="58">
        <v>9786000</v>
      </c>
      <c r="N130" s="37"/>
      <c r="O130" s="66"/>
      <c r="P130" s="37"/>
      <c r="Q130" s="37"/>
      <c r="R130" s="37"/>
      <c r="S130" s="37"/>
      <c r="T130" s="37"/>
      <c r="U130" s="37"/>
      <c r="V130" s="37"/>
    </row>
    <row r="131" spans="1:22" ht="14.1" customHeight="1" x14ac:dyDescent="0.25">
      <c r="A131" s="37"/>
      <c r="B131" s="37"/>
      <c r="C131" s="37"/>
      <c r="D131" s="37"/>
      <c r="E131" s="77"/>
      <c r="F131" s="48">
        <v>2</v>
      </c>
      <c r="G131" s="48" t="s">
        <v>23</v>
      </c>
      <c r="H131" s="53">
        <v>5.5</v>
      </c>
      <c r="I131" s="78">
        <v>30</v>
      </c>
      <c r="J131" s="48" t="s">
        <v>192</v>
      </c>
      <c r="K131" s="48" t="s">
        <v>197</v>
      </c>
      <c r="L131" s="58">
        <v>20005000</v>
      </c>
      <c r="M131" s="58">
        <v>0</v>
      </c>
      <c r="N131" s="37"/>
      <c r="O131" s="66"/>
      <c r="P131" s="37"/>
      <c r="Q131" s="37"/>
      <c r="R131" s="37"/>
      <c r="S131" s="37"/>
      <c r="T131" s="37"/>
      <c r="U131" s="37"/>
      <c r="V131" s="37"/>
    </row>
    <row r="132" spans="1:22" ht="14.1" customHeight="1" x14ac:dyDescent="0.25">
      <c r="A132" s="37"/>
      <c r="B132" s="37"/>
      <c r="C132" s="37"/>
      <c r="D132" s="37"/>
      <c r="E132" s="77"/>
      <c r="F132" s="48">
        <v>3</v>
      </c>
      <c r="G132" s="48" t="s">
        <v>23</v>
      </c>
      <c r="H132" s="53">
        <v>6.5</v>
      </c>
      <c r="I132" s="78">
        <v>30</v>
      </c>
      <c r="J132" s="48" t="s">
        <v>194</v>
      </c>
      <c r="K132" s="48" t="s">
        <v>195</v>
      </c>
      <c r="L132" s="58">
        <v>50000000</v>
      </c>
      <c r="M132" s="58">
        <v>50000000</v>
      </c>
      <c r="N132" s="37"/>
      <c r="O132" s="66"/>
      <c r="P132" s="37"/>
      <c r="Q132" s="37"/>
      <c r="R132" s="37"/>
      <c r="S132" s="37"/>
      <c r="T132" s="37"/>
      <c r="U132" s="37"/>
      <c r="V132" s="37"/>
    </row>
    <row r="133" spans="1:22" ht="14.1" customHeight="1" x14ac:dyDescent="0.25">
      <c r="A133" s="37"/>
      <c r="B133" s="37"/>
      <c r="C133" s="37"/>
      <c r="D133" s="37"/>
      <c r="E133" s="77"/>
      <c r="F133" s="48">
        <v>4</v>
      </c>
      <c r="G133" s="48" t="s">
        <v>23</v>
      </c>
      <c r="H133" s="53">
        <v>5.5</v>
      </c>
      <c r="I133" s="78">
        <v>30</v>
      </c>
      <c r="J133" s="48" t="s">
        <v>199</v>
      </c>
      <c r="K133" s="48" t="s">
        <v>254</v>
      </c>
      <c r="L133" s="58">
        <v>53318699</v>
      </c>
      <c r="M133" s="58">
        <v>8191636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1" customHeight="1" x14ac:dyDescent="0.25">
      <c r="A134" s="37"/>
      <c r="B134" s="37"/>
      <c r="C134" s="37"/>
      <c r="D134" s="37"/>
      <c r="E134" s="77"/>
      <c r="F134" s="48">
        <v>5</v>
      </c>
      <c r="G134" s="48" t="s">
        <v>23</v>
      </c>
      <c r="H134" s="53">
        <v>5.5</v>
      </c>
      <c r="I134" s="78">
        <v>30</v>
      </c>
      <c r="J134" s="48" t="s">
        <v>199</v>
      </c>
      <c r="K134" s="48" t="s">
        <v>254</v>
      </c>
      <c r="L134" s="58">
        <v>34888600</v>
      </c>
      <c r="M134" s="58">
        <v>5407090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5" x14ac:dyDescent="0.25">
      <c r="A135" s="37"/>
      <c r="B135" s="46" t="str">
        <f>B130 &amp; " Total"</f>
        <v>2026-015 Total</v>
      </c>
      <c r="C135" s="46" t="s">
        <v>46</v>
      </c>
      <c r="D135" s="46" t="s">
        <v>46</v>
      </c>
      <c r="E135" s="65" t="str">
        <f>E130</f>
        <v>Single Family</v>
      </c>
      <c r="F135" s="50" t="s">
        <v>46</v>
      </c>
      <c r="G135" s="51" t="s">
        <v>46</v>
      </c>
      <c r="H135" s="55" t="s">
        <v>46</v>
      </c>
      <c r="I135" s="74" t="s">
        <v>46</v>
      </c>
      <c r="J135" s="51" t="s">
        <v>46</v>
      </c>
      <c r="K135" s="51" t="s">
        <v>46</v>
      </c>
      <c r="L135" s="60">
        <f>SUM(L130:L134)</f>
        <v>216928299</v>
      </c>
      <c r="M135" s="60">
        <f>SUM(M130:M134)</f>
        <v>73384726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5" x14ac:dyDescent="0.25">
      <c r="A136" s="37"/>
      <c r="B136" s="37" t="s">
        <v>227</v>
      </c>
      <c r="C136" s="37" t="s">
        <v>81</v>
      </c>
      <c r="D136" s="37" t="s">
        <v>22</v>
      </c>
      <c r="E136" s="77" t="s">
        <v>7</v>
      </c>
      <c r="F136" s="48">
        <v>1</v>
      </c>
      <c r="G136" s="48" t="s">
        <v>77</v>
      </c>
      <c r="H136" s="53">
        <v>5.2210000000000001</v>
      </c>
      <c r="I136" s="78">
        <v>40</v>
      </c>
      <c r="J136" s="48" t="s">
        <v>221</v>
      </c>
      <c r="K136" s="48" t="s">
        <v>222</v>
      </c>
      <c r="L136" s="58">
        <v>250637344</v>
      </c>
      <c r="M136" s="58">
        <v>250637344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1" customHeight="1" x14ac:dyDescent="0.25">
      <c r="A137" s="37"/>
      <c r="B137" s="46" t="str">
        <f>B136 &amp; " Total"</f>
        <v>2026-016 Total</v>
      </c>
      <c r="C137" s="46" t="s">
        <v>46</v>
      </c>
      <c r="D137" s="46" t="s">
        <v>46</v>
      </c>
      <c r="E137" s="65" t="str">
        <f>E136</f>
        <v>Multifamily</v>
      </c>
      <c r="F137" s="50" t="s">
        <v>46</v>
      </c>
      <c r="G137" s="51" t="s">
        <v>46</v>
      </c>
      <c r="H137" s="55" t="s">
        <v>46</v>
      </c>
      <c r="I137" s="74" t="s">
        <v>46</v>
      </c>
      <c r="J137" s="51" t="s">
        <v>46</v>
      </c>
      <c r="K137" s="51" t="s">
        <v>46</v>
      </c>
      <c r="L137" s="60">
        <f>SUM(L136:L136)</f>
        <v>250637344</v>
      </c>
      <c r="M137" s="60">
        <f>SUM(M136:M136)</f>
        <v>250637344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1" customHeight="1" x14ac:dyDescent="0.25">
      <c r="A138" s="37"/>
      <c r="B138" s="37" t="s">
        <v>228</v>
      </c>
      <c r="C138" s="37" t="s">
        <v>109</v>
      </c>
      <c r="D138" s="37" t="s">
        <v>22</v>
      </c>
      <c r="E138" s="77" t="s">
        <v>7</v>
      </c>
      <c r="F138" s="48">
        <v>1</v>
      </c>
      <c r="G138" s="48" t="s">
        <v>77</v>
      </c>
      <c r="H138" s="53">
        <v>5.4039999999999999</v>
      </c>
      <c r="I138" s="78">
        <v>40</v>
      </c>
      <c r="J138" s="48" t="s">
        <v>221</v>
      </c>
      <c r="K138" s="48" t="s">
        <v>222</v>
      </c>
      <c r="L138" s="58">
        <v>152481258</v>
      </c>
      <c r="M138" s="58">
        <f>152481258+53325000</f>
        <v>205806258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1" customHeight="1" x14ac:dyDescent="0.25">
      <c r="A139" s="37"/>
      <c r="B139" s="46" t="str">
        <f>B138 &amp; " Total"</f>
        <v>2026-017 Total</v>
      </c>
      <c r="C139" s="46" t="s">
        <v>46</v>
      </c>
      <c r="D139" s="46" t="s">
        <v>46</v>
      </c>
      <c r="E139" s="65" t="str">
        <f>E138</f>
        <v>Multifamily</v>
      </c>
      <c r="F139" s="50" t="s">
        <v>46</v>
      </c>
      <c r="G139" s="51" t="s">
        <v>46</v>
      </c>
      <c r="H139" s="55" t="s">
        <v>46</v>
      </c>
      <c r="I139" s="74" t="s">
        <v>46</v>
      </c>
      <c r="J139" s="51" t="s">
        <v>46</v>
      </c>
      <c r="K139" s="51" t="s">
        <v>46</v>
      </c>
      <c r="L139" s="60">
        <f>SUM(L138:L138)</f>
        <v>152481258</v>
      </c>
      <c r="M139" s="60">
        <f>SUM(M138:M138)</f>
        <v>205806258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21" customHeight="1" x14ac:dyDescent="0.25">
      <c r="A140" s="37"/>
      <c r="B140" s="37" t="s">
        <v>229</v>
      </c>
      <c r="C140" s="37" t="s">
        <v>48</v>
      </c>
      <c r="D140" s="37" t="s">
        <v>22</v>
      </c>
      <c r="E140" s="77" t="s">
        <v>7</v>
      </c>
      <c r="F140" s="48">
        <v>1</v>
      </c>
      <c r="G140" s="48" t="s">
        <v>77</v>
      </c>
      <c r="H140" s="53">
        <v>5.4029999999999996</v>
      </c>
      <c r="I140" s="78">
        <v>40</v>
      </c>
      <c r="J140" s="48" t="s">
        <v>221</v>
      </c>
      <c r="K140" s="48" t="s">
        <v>208</v>
      </c>
      <c r="L140" s="58">
        <v>100006200</v>
      </c>
      <c r="M140" s="58">
        <v>100006200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5" customHeight="1" x14ac:dyDescent="0.25">
      <c r="A141" s="37"/>
      <c r="B141" s="46" t="str">
        <f>B140 &amp; " Total"</f>
        <v>2026-018 Total</v>
      </c>
      <c r="C141" s="46" t="s">
        <v>46</v>
      </c>
      <c r="D141" s="46" t="s">
        <v>46</v>
      </c>
      <c r="E141" s="65" t="str">
        <f>E140</f>
        <v>Multifamily</v>
      </c>
      <c r="F141" s="50" t="s">
        <v>46</v>
      </c>
      <c r="G141" s="51" t="s">
        <v>46</v>
      </c>
      <c r="H141" s="55" t="s">
        <v>46</v>
      </c>
      <c r="I141" s="51" t="s">
        <v>46</v>
      </c>
      <c r="J141" s="51" t="s">
        <v>46</v>
      </c>
      <c r="K141" s="51" t="s">
        <v>46</v>
      </c>
      <c r="L141" s="60">
        <f>SUM(L140:L140)</f>
        <v>100006200</v>
      </c>
      <c r="M141" s="60">
        <f>SUM(M140:M140)</f>
        <v>100006200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1" customHeight="1" x14ac:dyDescent="0.25">
      <c r="A142" s="37"/>
      <c r="B142" s="37" t="s">
        <v>230</v>
      </c>
      <c r="C142" s="37" t="s">
        <v>21</v>
      </c>
      <c r="D142" s="37" t="s">
        <v>22</v>
      </c>
      <c r="E142" s="77" t="s">
        <v>7</v>
      </c>
      <c r="F142" s="48">
        <v>1</v>
      </c>
      <c r="G142" s="48" t="s">
        <v>77</v>
      </c>
      <c r="H142" s="53">
        <v>4.742</v>
      </c>
      <c r="I142" s="78">
        <v>40</v>
      </c>
      <c r="J142" s="48" t="s">
        <v>221</v>
      </c>
      <c r="K142" s="48" t="s">
        <v>209</v>
      </c>
      <c r="L142" s="58">
        <v>114521759</v>
      </c>
      <c r="M142" s="58">
        <v>114521759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5" customHeight="1" x14ac:dyDescent="0.25">
      <c r="A143" s="37"/>
      <c r="B143" s="46" t="str">
        <f>B142 &amp; " Total"</f>
        <v>2026-019 Total</v>
      </c>
      <c r="C143" s="46" t="s">
        <v>46</v>
      </c>
      <c r="D143" s="46" t="s">
        <v>46</v>
      </c>
      <c r="E143" s="65" t="str">
        <f>E142</f>
        <v>Multifamily</v>
      </c>
      <c r="F143" s="50" t="s">
        <v>46</v>
      </c>
      <c r="G143" s="51" t="s">
        <v>46</v>
      </c>
      <c r="H143" s="55" t="s">
        <v>46</v>
      </c>
      <c r="I143" s="51" t="s">
        <v>46</v>
      </c>
      <c r="J143" s="51" t="s">
        <v>46</v>
      </c>
      <c r="K143" s="51" t="s">
        <v>46</v>
      </c>
      <c r="L143" s="60">
        <f>SUM(L142)</f>
        <v>114521759</v>
      </c>
      <c r="M143" s="60">
        <f>SUM(M142)</f>
        <v>114521759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5" customHeight="1" x14ac:dyDescent="0.25">
      <c r="A144" s="37"/>
      <c r="B144" s="37" t="s">
        <v>231</v>
      </c>
      <c r="C144" s="37" t="s">
        <v>232</v>
      </c>
      <c r="D144" s="37" t="s">
        <v>22</v>
      </c>
      <c r="E144" s="77" t="s">
        <v>7</v>
      </c>
      <c r="F144" s="48">
        <v>1</v>
      </c>
      <c r="G144" s="48" t="s">
        <v>77</v>
      </c>
      <c r="H144" s="53">
        <v>5.2480000000000002</v>
      </c>
      <c r="I144" s="78">
        <v>40</v>
      </c>
      <c r="J144" s="48" t="s">
        <v>246</v>
      </c>
      <c r="K144" s="48" t="s">
        <v>222</v>
      </c>
      <c r="L144" s="58">
        <v>150000000</v>
      </c>
      <c r="M144" s="58">
        <v>150000000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5" customHeight="1" x14ac:dyDescent="0.25">
      <c r="A145" s="37"/>
      <c r="B145" s="37"/>
      <c r="C145" s="37"/>
      <c r="D145" s="37"/>
      <c r="E145" s="77"/>
      <c r="F145" s="48">
        <v>2</v>
      </c>
      <c r="G145" s="48" t="s">
        <v>77</v>
      </c>
      <c r="H145" s="53">
        <v>5.492</v>
      </c>
      <c r="I145" s="78">
        <v>40</v>
      </c>
      <c r="J145" s="48" t="s">
        <v>221</v>
      </c>
      <c r="K145" s="48" t="s">
        <v>222</v>
      </c>
      <c r="L145" s="58">
        <v>130000000</v>
      </c>
      <c r="M145" s="58">
        <v>130000000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5" customHeight="1" x14ac:dyDescent="0.25">
      <c r="A146" s="37"/>
      <c r="B146" s="46" t="str">
        <f>B144 &amp; " Total"</f>
        <v>2026-020 Total</v>
      </c>
      <c r="C146" s="46" t="s">
        <v>46</v>
      </c>
      <c r="D146" s="46" t="s">
        <v>46</v>
      </c>
      <c r="E146" s="65" t="str">
        <f>E144</f>
        <v>Multifamily</v>
      </c>
      <c r="F146" s="50" t="s">
        <v>46</v>
      </c>
      <c r="G146" s="51" t="s">
        <v>46</v>
      </c>
      <c r="H146" s="55" t="s">
        <v>46</v>
      </c>
      <c r="I146" s="74" t="s">
        <v>46</v>
      </c>
      <c r="J146" s="51" t="s">
        <v>46</v>
      </c>
      <c r="K146" s="51" t="s">
        <v>46</v>
      </c>
      <c r="L146" s="60">
        <f>SUM(L144:L145)</f>
        <v>280000000</v>
      </c>
      <c r="M146" s="60">
        <f>SUM(M144:M145)</f>
        <v>280000000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5" customHeight="1" x14ac:dyDescent="0.25">
      <c r="A147" s="37"/>
      <c r="B147" s="37" t="s">
        <v>235</v>
      </c>
      <c r="C147" s="37" t="s">
        <v>58</v>
      </c>
      <c r="D147" s="37" t="s">
        <v>22</v>
      </c>
      <c r="E147" s="77" t="s">
        <v>7</v>
      </c>
      <c r="F147" s="48">
        <v>1</v>
      </c>
      <c r="G147" s="48" t="s">
        <v>77</v>
      </c>
      <c r="H147" s="53">
        <v>5.5430000000000001</v>
      </c>
      <c r="I147" s="78">
        <v>40</v>
      </c>
      <c r="J147" s="48" t="s">
        <v>221</v>
      </c>
      <c r="K147" s="48" t="s">
        <v>222</v>
      </c>
      <c r="L147" s="58">
        <v>150000000</v>
      </c>
      <c r="M147" s="58">
        <v>150000000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5" customHeight="1" x14ac:dyDescent="0.25">
      <c r="A148" s="37"/>
      <c r="B148" s="46" t="str">
        <f>B147 &amp; " Total"</f>
        <v>2026-021 Total</v>
      </c>
      <c r="C148" s="46" t="s">
        <v>46</v>
      </c>
      <c r="D148" s="46" t="s">
        <v>46</v>
      </c>
      <c r="E148" s="65" t="str">
        <f>E147</f>
        <v>Multifamily</v>
      </c>
      <c r="F148" s="50" t="s">
        <v>46</v>
      </c>
      <c r="G148" s="51" t="s">
        <v>46</v>
      </c>
      <c r="H148" s="55" t="s">
        <v>46</v>
      </c>
      <c r="I148" s="74" t="s">
        <v>46</v>
      </c>
      <c r="J148" s="51" t="s">
        <v>46</v>
      </c>
      <c r="K148" s="51" t="s">
        <v>46</v>
      </c>
      <c r="L148" s="60">
        <f>SUM(L147:L147)</f>
        <v>150000000</v>
      </c>
      <c r="M148" s="60">
        <f>SUM(M147:M147)</f>
        <v>150000000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5" customHeight="1" x14ac:dyDescent="0.25">
      <c r="A149" s="37"/>
      <c r="B149" s="37" t="s">
        <v>236</v>
      </c>
      <c r="C149" s="37" t="s">
        <v>119</v>
      </c>
      <c r="D149" s="37" t="s">
        <v>22</v>
      </c>
      <c r="E149" s="77" t="s">
        <v>7</v>
      </c>
      <c r="F149" s="48">
        <v>1</v>
      </c>
      <c r="G149" s="48" t="s">
        <v>77</v>
      </c>
      <c r="H149" s="53">
        <v>5.34</v>
      </c>
      <c r="I149" s="78">
        <v>40</v>
      </c>
      <c r="J149" s="48" t="s">
        <v>221</v>
      </c>
      <c r="K149" s="48" t="s">
        <v>208</v>
      </c>
      <c r="L149" s="58">
        <v>149954610</v>
      </c>
      <c r="M149" s="58">
        <v>149954610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5" customHeight="1" x14ac:dyDescent="0.25">
      <c r="A150" s="37"/>
      <c r="B150" s="46" t="str">
        <f>B149 &amp; " Total"</f>
        <v>2026-022 Total</v>
      </c>
      <c r="C150" s="46" t="s">
        <v>46</v>
      </c>
      <c r="D150" s="46" t="s">
        <v>46</v>
      </c>
      <c r="E150" s="65" t="str">
        <f>E149</f>
        <v>Multifamily</v>
      </c>
      <c r="F150" s="50" t="s">
        <v>46</v>
      </c>
      <c r="G150" s="51" t="s">
        <v>46</v>
      </c>
      <c r="H150" s="55" t="s">
        <v>46</v>
      </c>
      <c r="I150" s="74" t="s">
        <v>46</v>
      </c>
      <c r="J150" s="51" t="s">
        <v>46</v>
      </c>
      <c r="K150" s="51" t="s">
        <v>46</v>
      </c>
      <c r="L150" s="60">
        <f>SUM(L149:L149)</f>
        <v>149954610</v>
      </c>
      <c r="M150" s="60">
        <f>SUM(M149:M149)</f>
        <v>149954610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5" customHeight="1" x14ac:dyDescent="0.25">
      <c r="A151" s="37"/>
      <c r="B151" s="37" t="s">
        <v>237</v>
      </c>
      <c r="C151" s="37" t="s">
        <v>66</v>
      </c>
      <c r="D151" s="37" t="s">
        <v>22</v>
      </c>
      <c r="E151" s="77" t="s">
        <v>8</v>
      </c>
      <c r="F151" s="48">
        <v>1</v>
      </c>
      <c r="G151" s="48" t="s">
        <v>23</v>
      </c>
      <c r="H151" s="53">
        <v>5.3479999999999999</v>
      </c>
      <c r="I151" s="78">
        <v>50</v>
      </c>
      <c r="J151" s="48" t="s">
        <v>233</v>
      </c>
      <c r="K151" s="48" t="s">
        <v>245</v>
      </c>
      <c r="L151" s="58">
        <v>50000005</v>
      </c>
      <c r="M151" s="58">
        <v>50000005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5" customHeight="1" x14ac:dyDescent="0.25">
      <c r="A152" s="37"/>
      <c r="B152" s="37"/>
      <c r="C152" s="37"/>
      <c r="D152" s="37"/>
      <c r="E152" s="77"/>
      <c r="F152" s="48">
        <v>2</v>
      </c>
      <c r="G152" s="48" t="s">
        <v>23</v>
      </c>
      <c r="H152" s="53">
        <v>5.3479999999999999</v>
      </c>
      <c r="I152" s="78">
        <v>50</v>
      </c>
      <c r="J152" s="48" t="s">
        <v>233</v>
      </c>
      <c r="K152" s="48" t="s">
        <v>245</v>
      </c>
      <c r="L152" s="58">
        <v>49999995</v>
      </c>
      <c r="M152" s="58">
        <v>49999995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5" customHeight="1" x14ac:dyDescent="0.25">
      <c r="A153" s="37"/>
      <c r="B153" s="37"/>
      <c r="C153" s="37"/>
      <c r="D153" s="37"/>
      <c r="E153" s="77"/>
      <c r="F153" s="48">
        <v>3</v>
      </c>
      <c r="G153" s="48" t="s">
        <v>23</v>
      </c>
      <c r="H153" s="53">
        <v>5.3479999999999999</v>
      </c>
      <c r="I153" s="78">
        <v>50</v>
      </c>
      <c r="J153" s="48" t="s">
        <v>233</v>
      </c>
      <c r="K153" s="48" t="s">
        <v>245</v>
      </c>
      <c r="L153" s="58">
        <v>37500004</v>
      </c>
      <c r="M153" s="58">
        <v>37500004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5" customHeight="1" x14ac:dyDescent="0.25">
      <c r="A154" s="37"/>
      <c r="B154" s="37"/>
      <c r="C154" s="37"/>
      <c r="D154" s="37"/>
      <c r="E154" s="77"/>
      <c r="F154" s="48">
        <v>4</v>
      </c>
      <c r="G154" s="48" t="s">
        <v>23</v>
      </c>
      <c r="H154" s="53">
        <v>5.3479999999999999</v>
      </c>
      <c r="I154" s="78">
        <v>50</v>
      </c>
      <c r="J154" s="48" t="s">
        <v>233</v>
      </c>
      <c r="K154" s="48" t="s">
        <v>245</v>
      </c>
      <c r="L154" s="58">
        <v>37499996</v>
      </c>
      <c r="M154" s="58">
        <v>37499996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5" customHeight="1" x14ac:dyDescent="0.25">
      <c r="A155" s="37"/>
      <c r="B155" s="37"/>
      <c r="C155" s="37"/>
      <c r="D155" s="37"/>
      <c r="E155" s="77"/>
      <c r="F155" s="48">
        <v>5</v>
      </c>
      <c r="G155" s="48" t="s">
        <v>23</v>
      </c>
      <c r="H155" s="53">
        <v>5.4720000000000004</v>
      </c>
      <c r="I155" s="78">
        <v>50</v>
      </c>
      <c r="J155" s="48" t="s">
        <v>233</v>
      </c>
      <c r="K155" s="48" t="s">
        <v>245</v>
      </c>
      <c r="L155" s="58">
        <v>39462139</v>
      </c>
      <c r="M155" s="58">
        <v>39462139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5" customHeight="1" x14ac:dyDescent="0.25">
      <c r="A156" s="37"/>
      <c r="B156" s="37"/>
      <c r="C156" s="37"/>
      <c r="D156" s="37"/>
      <c r="E156" s="77"/>
      <c r="F156" s="48">
        <v>6</v>
      </c>
      <c r="G156" s="48" t="s">
        <v>23</v>
      </c>
      <c r="H156" s="53">
        <v>5.6050000000000004</v>
      </c>
      <c r="I156" s="78">
        <v>50</v>
      </c>
      <c r="J156" s="48" t="s">
        <v>233</v>
      </c>
      <c r="K156" s="48" t="s">
        <v>245</v>
      </c>
      <c r="L156" s="58">
        <v>8139810</v>
      </c>
      <c r="M156" s="58">
        <v>8139810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5" customHeight="1" x14ac:dyDescent="0.25">
      <c r="A157" s="37"/>
      <c r="B157" s="46" t="str">
        <f>B151 &amp; " Total"</f>
        <v>2026-H01
 Total</v>
      </c>
      <c r="C157" s="46" t="s">
        <v>46</v>
      </c>
      <c r="D157" s="46" t="s">
        <v>46</v>
      </c>
      <c r="E157" s="65" t="str">
        <f>E151</f>
        <v>Reverse REMIC</v>
      </c>
      <c r="F157" s="50" t="s">
        <v>46</v>
      </c>
      <c r="G157" s="51" t="s">
        <v>46</v>
      </c>
      <c r="H157" s="55" t="s">
        <v>46</v>
      </c>
      <c r="I157" s="74" t="s">
        <v>46</v>
      </c>
      <c r="J157" s="51" t="s">
        <v>46</v>
      </c>
      <c r="K157" s="51" t="s">
        <v>46</v>
      </c>
      <c r="L157" s="60">
        <f>SUM(L151:L156)</f>
        <v>222601949</v>
      </c>
      <c r="M157" s="60">
        <f>SUM(M151:M156)</f>
        <v>222601949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5" customHeight="1" x14ac:dyDescent="0.25">
      <c r="A158" s="37"/>
      <c r="B158" s="37" t="s">
        <v>238</v>
      </c>
      <c r="C158" s="37" t="s">
        <v>119</v>
      </c>
      <c r="D158" s="37" t="s">
        <v>22</v>
      </c>
      <c r="E158" s="77" t="s">
        <v>8</v>
      </c>
      <c r="F158" s="48">
        <v>1</v>
      </c>
      <c r="G158" s="48" t="s">
        <v>23</v>
      </c>
      <c r="H158" s="53">
        <v>5.2809999999999997</v>
      </c>
      <c r="I158" s="78">
        <v>50</v>
      </c>
      <c r="J158" s="48" t="s">
        <v>233</v>
      </c>
      <c r="K158" s="48" t="s">
        <v>245</v>
      </c>
      <c r="L158" s="58">
        <v>198953008</v>
      </c>
      <c r="M158" s="58">
        <v>198953008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5" customHeight="1" x14ac:dyDescent="0.25">
      <c r="A159" s="37"/>
      <c r="B159" s="46" t="str">
        <f>B158 &amp; " Total"</f>
        <v>2026-H02
 Total</v>
      </c>
      <c r="C159" s="46" t="s">
        <v>46</v>
      </c>
      <c r="D159" s="46" t="s">
        <v>46</v>
      </c>
      <c r="E159" s="65" t="str">
        <f>E158</f>
        <v>Reverse REMIC</v>
      </c>
      <c r="F159" s="50" t="s">
        <v>46</v>
      </c>
      <c r="G159" s="51" t="s">
        <v>46</v>
      </c>
      <c r="H159" s="55" t="s">
        <v>46</v>
      </c>
      <c r="I159" s="74" t="s">
        <v>46</v>
      </c>
      <c r="J159" s="51" t="s">
        <v>46</v>
      </c>
      <c r="K159" s="51" t="s">
        <v>46</v>
      </c>
      <c r="L159" s="60">
        <f>SUM(L158:L158)</f>
        <v>198953008</v>
      </c>
      <c r="M159" s="60">
        <f>SUM(M158:M158)</f>
        <v>198953008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5" customHeight="1" x14ac:dyDescent="0.25">
      <c r="A160" s="37"/>
      <c r="B160" s="37" t="s">
        <v>239</v>
      </c>
      <c r="C160" s="37" t="s">
        <v>81</v>
      </c>
      <c r="D160" s="37" t="s">
        <v>22</v>
      </c>
      <c r="E160" s="77" t="s">
        <v>8</v>
      </c>
      <c r="F160" s="48">
        <v>1</v>
      </c>
      <c r="G160" s="48" t="s">
        <v>23</v>
      </c>
      <c r="H160" s="53">
        <v>6.4189999999999996</v>
      </c>
      <c r="I160" s="78">
        <v>50</v>
      </c>
      <c r="J160" s="48" t="s">
        <v>233</v>
      </c>
      <c r="K160" s="48" t="s">
        <v>245</v>
      </c>
      <c r="L160" s="58">
        <v>49501973</v>
      </c>
      <c r="M160" s="58">
        <v>49501973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5" customHeight="1" x14ac:dyDescent="0.25">
      <c r="A161" s="37"/>
      <c r="B161" s="37"/>
      <c r="C161" s="37"/>
      <c r="D161" s="37"/>
      <c r="E161" s="77"/>
      <c r="F161" s="48">
        <v>2</v>
      </c>
      <c r="G161" s="48" t="s">
        <v>23</v>
      </c>
      <c r="H161" s="53">
        <v>5.343</v>
      </c>
      <c r="I161" s="78">
        <v>50</v>
      </c>
      <c r="J161" s="48" t="s">
        <v>233</v>
      </c>
      <c r="K161" s="48" t="s">
        <v>245</v>
      </c>
      <c r="L161" s="58">
        <v>37176283</v>
      </c>
      <c r="M161" s="58">
        <v>37176283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5" customHeight="1" x14ac:dyDescent="0.25">
      <c r="A162" s="37"/>
      <c r="B162" s="37"/>
      <c r="C162" s="37"/>
      <c r="D162" s="37"/>
      <c r="E162" s="77"/>
      <c r="F162" s="48">
        <v>3</v>
      </c>
      <c r="G162" s="48" t="s">
        <v>23</v>
      </c>
      <c r="H162" s="53">
        <v>5.3090000000000002</v>
      </c>
      <c r="I162" s="78">
        <v>50</v>
      </c>
      <c r="J162" s="48" t="s">
        <v>233</v>
      </c>
      <c r="K162" s="48" t="s">
        <v>245</v>
      </c>
      <c r="L162" s="58">
        <v>73696918</v>
      </c>
      <c r="M162" s="58">
        <v>73696918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5" customHeight="1" x14ac:dyDescent="0.25">
      <c r="A163" s="37"/>
      <c r="B163" s="37"/>
      <c r="C163" s="37"/>
      <c r="D163" s="37"/>
      <c r="E163" s="77"/>
      <c r="F163" s="48">
        <v>4</v>
      </c>
      <c r="G163" s="48" t="s">
        <v>23</v>
      </c>
      <c r="H163" s="53">
        <v>5.3650000000000002</v>
      </c>
      <c r="I163" s="78">
        <v>50</v>
      </c>
      <c r="J163" s="48" t="s">
        <v>233</v>
      </c>
      <c r="K163" s="48" t="s">
        <v>245</v>
      </c>
      <c r="L163" s="58">
        <v>69014374</v>
      </c>
      <c r="M163" s="58">
        <v>69014374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5" customHeight="1" x14ac:dyDescent="0.25">
      <c r="A164" s="37"/>
      <c r="B164" s="46" t="str">
        <f>B160 &amp; " Total"</f>
        <v>2026-H03
 Total</v>
      </c>
      <c r="C164" s="46" t="s">
        <v>46</v>
      </c>
      <c r="D164" s="46" t="s">
        <v>46</v>
      </c>
      <c r="E164" s="65" t="str">
        <f>E160</f>
        <v>Reverse REMIC</v>
      </c>
      <c r="F164" s="50" t="s">
        <v>46</v>
      </c>
      <c r="G164" s="51" t="s">
        <v>46</v>
      </c>
      <c r="H164" s="55" t="s">
        <v>46</v>
      </c>
      <c r="I164" s="74" t="s">
        <v>46</v>
      </c>
      <c r="J164" s="51" t="s">
        <v>46</v>
      </c>
      <c r="K164" s="51" t="s">
        <v>46</v>
      </c>
      <c r="L164" s="60">
        <f>SUM(L160:L163)</f>
        <v>229389548</v>
      </c>
      <c r="M164" s="60">
        <f>SUM(M160:M163)</f>
        <v>229389548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customHeight="1" x14ac:dyDescent="0.25">
      <c r="A165" s="37"/>
      <c r="B165" s="37" t="s">
        <v>241</v>
      </c>
      <c r="C165" s="37" t="s">
        <v>48</v>
      </c>
      <c r="D165" s="37" t="s">
        <v>22</v>
      </c>
      <c r="E165" s="77" t="s">
        <v>8</v>
      </c>
      <c r="F165" s="48">
        <v>1</v>
      </c>
      <c r="G165" s="48" t="s">
        <v>23</v>
      </c>
      <c r="H165" s="53">
        <v>5.5330000000000004</v>
      </c>
      <c r="I165" s="78">
        <v>50</v>
      </c>
      <c r="J165" s="48" t="s">
        <v>233</v>
      </c>
      <c r="K165" s="48" t="s">
        <v>245</v>
      </c>
      <c r="L165" s="58">
        <v>82866528</v>
      </c>
      <c r="M165" s="58">
        <v>82866528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customHeight="1" x14ac:dyDescent="0.25">
      <c r="A166" s="37"/>
      <c r="B166" s="37"/>
      <c r="C166" s="37"/>
      <c r="D166" s="37"/>
      <c r="E166" s="77"/>
      <c r="F166" s="48">
        <v>2</v>
      </c>
      <c r="G166" s="48" t="s">
        <v>23</v>
      </c>
      <c r="H166" s="53">
        <v>5.57</v>
      </c>
      <c r="I166" s="78">
        <v>50</v>
      </c>
      <c r="J166" s="48" t="s">
        <v>233</v>
      </c>
      <c r="K166" s="48" t="s">
        <v>245</v>
      </c>
      <c r="L166" s="58">
        <v>25010297</v>
      </c>
      <c r="M166" s="58">
        <v>25010297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customHeight="1" x14ac:dyDescent="0.25">
      <c r="A167" s="37"/>
      <c r="B167" s="37"/>
      <c r="C167" s="37"/>
      <c r="D167" s="37"/>
      <c r="E167" s="77"/>
      <c r="F167" s="48">
        <v>3</v>
      </c>
      <c r="G167" s="48" t="s">
        <v>23</v>
      </c>
      <c r="H167" s="53">
        <v>5.3890000000000002</v>
      </c>
      <c r="I167" s="78">
        <v>50</v>
      </c>
      <c r="J167" s="48" t="s">
        <v>233</v>
      </c>
      <c r="K167" s="48" t="s">
        <v>245</v>
      </c>
      <c r="L167" s="58">
        <v>12509258</v>
      </c>
      <c r="M167" s="58">
        <v>12509258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customHeight="1" x14ac:dyDescent="0.25">
      <c r="A168" s="37"/>
      <c r="B168" s="37"/>
      <c r="C168" s="37"/>
      <c r="D168" s="37"/>
      <c r="E168" s="77"/>
      <c r="F168" s="48">
        <v>4</v>
      </c>
      <c r="G168" s="48" t="s">
        <v>23</v>
      </c>
      <c r="H168" s="53">
        <v>5.3979999999999997</v>
      </c>
      <c r="I168" s="78">
        <v>50</v>
      </c>
      <c r="J168" s="48" t="s">
        <v>233</v>
      </c>
      <c r="K168" s="48" t="s">
        <v>245</v>
      </c>
      <c r="L168" s="58">
        <v>30537633</v>
      </c>
      <c r="M168" s="58">
        <v>30537633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customHeight="1" x14ac:dyDescent="0.25">
      <c r="A169" s="37"/>
      <c r="B169" s="37"/>
      <c r="C169" s="37"/>
      <c r="D169" s="37"/>
      <c r="E169" s="77"/>
      <c r="F169" s="48">
        <v>5</v>
      </c>
      <c r="G169" s="48" t="s">
        <v>23</v>
      </c>
      <c r="H169" s="53">
        <v>5.4320000000000004</v>
      </c>
      <c r="I169" s="78">
        <v>50</v>
      </c>
      <c r="J169" s="48" t="s">
        <v>233</v>
      </c>
      <c r="K169" s="48" t="s">
        <v>234</v>
      </c>
      <c r="L169" s="58">
        <v>2501158</v>
      </c>
      <c r="M169" s="58">
        <v>2501158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customHeight="1" x14ac:dyDescent="0.25">
      <c r="A170" s="37"/>
      <c r="B170" s="37"/>
      <c r="C170" s="37"/>
      <c r="D170" s="37"/>
      <c r="E170" s="77"/>
      <c r="F170" s="48">
        <v>6</v>
      </c>
      <c r="G170" s="48" t="s">
        <v>23</v>
      </c>
      <c r="H170" s="53">
        <v>5.452</v>
      </c>
      <c r="I170" s="78">
        <v>50</v>
      </c>
      <c r="J170" s="48" t="s">
        <v>233</v>
      </c>
      <c r="K170" s="48" t="s">
        <v>245</v>
      </c>
      <c r="L170" s="58">
        <v>28500000</v>
      </c>
      <c r="M170" s="58">
        <v>28500000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customHeight="1" x14ac:dyDescent="0.25">
      <c r="A171" s="37"/>
      <c r="B171" s="37"/>
      <c r="C171" s="37"/>
      <c r="D171" s="37"/>
      <c r="E171" s="77"/>
      <c r="F171" s="48">
        <v>7</v>
      </c>
      <c r="G171" s="48" t="s">
        <v>23</v>
      </c>
      <c r="H171" s="53">
        <v>5.4580000000000002</v>
      </c>
      <c r="I171" s="78">
        <v>50</v>
      </c>
      <c r="J171" s="48" t="s">
        <v>233</v>
      </c>
      <c r="K171" s="48" t="s">
        <v>245</v>
      </c>
      <c r="L171" s="58">
        <v>20500000</v>
      </c>
      <c r="M171" s="58">
        <v>20500000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customHeight="1" x14ac:dyDescent="0.25">
      <c r="A172" s="37"/>
      <c r="B172" s="37"/>
      <c r="C172" s="37"/>
      <c r="D172" s="37"/>
      <c r="E172" s="77"/>
      <c r="F172" s="48">
        <v>8</v>
      </c>
      <c r="G172" s="48" t="s">
        <v>23</v>
      </c>
      <c r="H172" s="53">
        <v>5.6059999999999999</v>
      </c>
      <c r="I172" s="78">
        <v>50</v>
      </c>
      <c r="J172" s="48" t="s">
        <v>233</v>
      </c>
      <c r="K172" s="48" t="s">
        <v>245</v>
      </c>
      <c r="L172" s="58">
        <v>23393050</v>
      </c>
      <c r="M172" s="58">
        <v>23393050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5" customHeight="1" x14ac:dyDescent="0.25">
      <c r="A173" s="37"/>
      <c r="B173" s="46" t="str">
        <f>B165 &amp; " Total"</f>
        <v>2026-H04
 Total</v>
      </c>
      <c r="C173" s="46" t="s">
        <v>46</v>
      </c>
      <c r="D173" s="46" t="s">
        <v>46</v>
      </c>
      <c r="E173" s="65" t="str">
        <f>E165</f>
        <v>Reverse REMIC</v>
      </c>
      <c r="F173" s="50" t="s">
        <v>46</v>
      </c>
      <c r="G173" s="51" t="s">
        <v>46</v>
      </c>
      <c r="H173" s="55" t="s">
        <v>46</v>
      </c>
      <c r="I173" s="74" t="s">
        <v>46</v>
      </c>
      <c r="J173" s="51" t="s">
        <v>46</v>
      </c>
      <c r="K173" s="51" t="s">
        <v>46</v>
      </c>
      <c r="L173" s="60">
        <f>SUM(L165:L172)</f>
        <v>225817924</v>
      </c>
      <c r="M173" s="60">
        <f>SUM(M165:M172)</f>
        <v>225817924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5" customHeight="1" thickBot="1" x14ac:dyDescent="0.3">
      <c r="A174" s="37"/>
      <c r="B174" s="47" t="s">
        <v>9</v>
      </c>
      <c r="C174" s="47" t="s">
        <v>46</v>
      </c>
      <c r="D174" s="47" t="s">
        <v>46</v>
      </c>
      <c r="E174" s="47" t="s">
        <v>46</v>
      </c>
      <c r="F174" s="52" t="s">
        <v>46</v>
      </c>
      <c r="G174" s="52" t="s">
        <v>46</v>
      </c>
      <c r="H174" s="56" t="s">
        <v>46</v>
      </c>
      <c r="I174" s="52" t="s">
        <v>46</v>
      </c>
      <c r="J174" s="52" t="s">
        <v>46</v>
      </c>
      <c r="K174" s="52" t="s">
        <v>46</v>
      </c>
      <c r="L174" s="61">
        <f>SUMIF(B17:B$173, "*Total", L17:L$173)</f>
        <v>18440762985</v>
      </c>
      <c r="M174" s="61">
        <f>SUMIF(B17:B$173, "*Total", M17:M$173)</f>
        <v>15278509689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5" x14ac:dyDescent="0.25">
      <c r="A175" s="37"/>
      <c r="B175" s="37" t="s">
        <v>128</v>
      </c>
      <c r="C175" s="37"/>
      <c r="D175" s="37"/>
      <c r="E175" s="37"/>
      <c r="F175" s="48"/>
      <c r="G175" s="48"/>
      <c r="H175" s="53"/>
      <c r="I175" s="48"/>
      <c r="J175" s="48"/>
      <c r="K175" s="48"/>
      <c r="L175" s="58"/>
      <c r="M175" s="58"/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5" x14ac:dyDescent="0.25">
      <c r="A176" s="37"/>
      <c r="B176" s="37"/>
      <c r="C176" s="37"/>
      <c r="D176" s="37"/>
      <c r="E176" s="37"/>
      <c r="F176" s="48"/>
      <c r="G176" s="48"/>
      <c r="H176" s="53"/>
      <c r="I176" s="48"/>
      <c r="J176" s="48"/>
      <c r="K176" s="48"/>
      <c r="L176" s="58"/>
      <c r="M176" s="58"/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5" x14ac:dyDescent="0.25">
      <c r="A177" s="37"/>
      <c r="B177" s="37"/>
      <c r="C177" s="37"/>
      <c r="D177" s="37"/>
      <c r="E177" s="37"/>
      <c r="F177" s="48"/>
      <c r="G177" s="48"/>
      <c r="H177" s="53"/>
      <c r="I177" s="48"/>
      <c r="J177" s="48"/>
      <c r="K177" s="48"/>
      <c r="L177" s="58"/>
      <c r="M177" s="58"/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5" x14ac:dyDescent="0.25">
      <c r="A178" s="37"/>
      <c r="B178" s="37"/>
      <c r="C178" s="37"/>
      <c r="D178" s="37"/>
      <c r="E178" s="37"/>
      <c r="F178" s="48"/>
      <c r="G178" s="48"/>
      <c r="H178" s="53"/>
      <c r="I178" s="48"/>
      <c r="J178" s="48"/>
      <c r="K178" s="48"/>
      <c r="L178" s="58"/>
      <c r="M178" s="58"/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45" customHeight="1" x14ac:dyDescent="0.25">
      <c r="A179" s="37"/>
      <c r="B179" s="37"/>
      <c r="C179" s="37"/>
      <c r="D179" s="37"/>
      <c r="E179" s="37"/>
      <c r="F179" s="48"/>
      <c r="G179" s="48"/>
      <c r="H179" s="53"/>
      <c r="I179" s="48"/>
      <c r="J179" s="48"/>
      <c r="K179" s="72"/>
      <c r="L179" s="58"/>
      <c r="M179" s="70"/>
      <c r="N179" s="58"/>
      <c r="O179" s="37"/>
      <c r="P179" s="37"/>
      <c r="Q179" s="37"/>
      <c r="R179" s="37"/>
      <c r="S179" s="37"/>
      <c r="T179" s="37"/>
      <c r="U179" s="37"/>
      <c r="V179" s="37"/>
    </row>
    <row r="180" spans="1:22" ht="14.45" customHeight="1" x14ac:dyDescent="0.25">
      <c r="A180" s="37"/>
      <c r="B180" s="37"/>
      <c r="C180" s="37"/>
      <c r="D180" s="37"/>
      <c r="E180" s="37"/>
      <c r="F180" s="48"/>
      <c r="G180" s="48"/>
      <c r="H180" s="53"/>
      <c r="I180" s="48"/>
      <c r="J180" s="48"/>
      <c r="K180" s="72"/>
      <c r="L180" s="58"/>
      <c r="M180" s="70"/>
      <c r="N180" s="58"/>
      <c r="O180" s="37"/>
      <c r="P180" s="37"/>
      <c r="Q180" s="37"/>
      <c r="R180" s="37"/>
      <c r="S180" s="37"/>
      <c r="T180" s="37"/>
      <c r="U180" s="37"/>
      <c r="V180" s="37"/>
    </row>
    <row r="181" spans="1:22" ht="14.45" customHeight="1" x14ac:dyDescent="0.25">
      <c r="A181" s="37"/>
      <c r="B181" s="37"/>
      <c r="C181" s="37"/>
      <c r="D181" s="37"/>
      <c r="E181" s="37"/>
      <c r="F181" s="48"/>
      <c r="G181" s="48"/>
      <c r="H181" s="53"/>
      <c r="I181" s="48"/>
      <c r="J181" s="48"/>
      <c r="K181" s="72"/>
      <c r="L181" s="58"/>
      <c r="M181" s="71"/>
      <c r="N181" s="58"/>
      <c r="O181" s="37"/>
      <c r="P181" s="37"/>
      <c r="Q181" s="37"/>
      <c r="R181" s="37"/>
      <c r="S181" s="37"/>
      <c r="T181" s="37"/>
      <c r="U181" s="37"/>
      <c r="V181" s="37"/>
    </row>
    <row r="182" spans="1:22" ht="14.45" customHeight="1" x14ac:dyDescent="0.25">
      <c r="A182" s="37"/>
      <c r="B182" s="37"/>
      <c r="C182" s="37"/>
      <c r="D182" s="37"/>
      <c r="E182" s="37"/>
      <c r="F182" s="48"/>
      <c r="G182" s="48"/>
      <c r="H182" s="53"/>
      <c r="I182" s="48"/>
      <c r="J182" s="48"/>
      <c r="K182" s="72"/>
      <c r="L182" s="58"/>
      <c r="M182" s="70"/>
      <c r="N182" s="58"/>
      <c r="O182" s="37"/>
      <c r="P182" s="37"/>
      <c r="Q182" s="37"/>
      <c r="R182" s="37"/>
      <c r="S182" s="37"/>
      <c r="T182" s="37"/>
      <c r="U182" s="37"/>
      <c r="V182" s="37"/>
    </row>
    <row r="183" spans="1:22" ht="14.45" customHeight="1" x14ac:dyDescent="0.25">
      <c r="A183" s="37"/>
      <c r="B183" s="37"/>
      <c r="C183" s="37"/>
      <c r="D183" s="37"/>
      <c r="E183" s="37"/>
      <c r="F183" s="48"/>
      <c r="G183" s="48"/>
      <c r="H183" s="53"/>
      <c r="I183" s="48"/>
      <c r="J183" s="48"/>
      <c r="K183" s="72"/>
      <c r="L183" s="58"/>
      <c r="M183" s="70"/>
      <c r="N183" s="58"/>
      <c r="O183" s="37"/>
      <c r="P183" s="37"/>
      <c r="Q183" s="37"/>
      <c r="R183" s="37"/>
      <c r="S183" s="37"/>
      <c r="T183" s="37"/>
      <c r="U183" s="37"/>
      <c r="V183" s="37"/>
    </row>
    <row r="184" spans="1:22" ht="15" x14ac:dyDescent="0.25">
      <c r="A184" s="37"/>
      <c r="B184" s="37"/>
      <c r="C184" s="37"/>
      <c r="D184" s="37"/>
      <c r="E184" s="37"/>
      <c r="F184" s="48"/>
      <c r="G184" s="48"/>
      <c r="H184" s="53"/>
      <c r="I184" s="48"/>
      <c r="J184" s="48"/>
      <c r="K184" s="48"/>
      <c r="L184" s="58"/>
      <c r="M184"/>
      <c r="P184" s="37"/>
      <c r="Q184" s="37"/>
      <c r="R184" s="37"/>
      <c r="S184" s="37"/>
      <c r="T184" s="37"/>
      <c r="U184" s="37"/>
      <c r="V184" s="37"/>
    </row>
    <row r="185" spans="1:22" ht="15" x14ac:dyDescent="0.25">
      <c r="A185" s="37"/>
      <c r="B185" s="37"/>
      <c r="C185" s="37"/>
      <c r="D185" s="37"/>
      <c r="E185" s="37"/>
      <c r="F185" s="48"/>
      <c r="G185" s="48"/>
      <c r="H185" s="53"/>
      <c r="I185" s="48"/>
      <c r="J185" s="48"/>
      <c r="K185" s="48"/>
      <c r="L185" s="58"/>
      <c r="M185" s="58"/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5" x14ac:dyDescent="0.25">
      <c r="A186" s="37"/>
      <c r="B186" s="37"/>
      <c r="C186" s="37"/>
      <c r="D186" s="37"/>
      <c r="E186" s="37"/>
      <c r="F186" s="48"/>
      <c r="G186" s="48"/>
      <c r="H186" s="53"/>
      <c r="I186" s="48"/>
      <c r="J186" s="48"/>
      <c r="K186" s="48"/>
      <c r="L186" s="58"/>
      <c r="M186" s="58"/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5" x14ac:dyDescent="0.25">
      <c r="A187" s="37"/>
      <c r="B187" s="37"/>
      <c r="C187" s="37"/>
      <c r="D187" s="37"/>
      <c r="E187" s="37"/>
      <c r="F187" s="48"/>
      <c r="G187" s="48"/>
      <c r="H187" s="53"/>
      <c r="I187" s="48"/>
      <c r="J187" s="48"/>
      <c r="K187" s="48"/>
      <c r="L187" s="58"/>
      <c r="M187" s="58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5" x14ac:dyDescent="0.25">
      <c r="A188" s="37"/>
      <c r="B188" s="37"/>
      <c r="C188" s="37"/>
      <c r="D188" s="37"/>
      <c r="E188" s="37"/>
      <c r="F188" s="48"/>
      <c r="G188" s="48"/>
      <c r="H188" s="53"/>
      <c r="I188" s="48"/>
      <c r="J188" s="48"/>
      <c r="K188" s="48"/>
      <c r="L188" s="58"/>
      <c r="M188" s="58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5" x14ac:dyDescent="0.25">
      <c r="A189" s="37"/>
      <c r="B189" s="37"/>
      <c r="C189" s="37"/>
      <c r="D189" s="37"/>
      <c r="E189" s="37"/>
      <c r="F189" s="48"/>
      <c r="G189" s="48"/>
      <c r="H189" s="53"/>
      <c r="I189" s="48"/>
      <c r="J189" s="48"/>
      <c r="K189" s="48"/>
      <c r="L189" s="58"/>
      <c r="M189" s="58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5" x14ac:dyDescent="0.25">
      <c r="A190" s="37"/>
      <c r="B190" s="37"/>
      <c r="C190" s="37"/>
      <c r="D190" s="37"/>
      <c r="E190" s="37"/>
      <c r="F190" s="48"/>
      <c r="G190" s="48"/>
      <c r="H190" s="53"/>
      <c r="I190" s="48"/>
      <c r="J190" s="48"/>
      <c r="K190" s="48"/>
      <c r="L190" s="58"/>
      <c r="M190" s="58"/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5" x14ac:dyDescent="0.25">
      <c r="A191" s="37"/>
      <c r="B191" s="37"/>
      <c r="C191" s="37"/>
      <c r="D191" s="37"/>
      <c r="E191" s="37"/>
      <c r="F191" s="48"/>
      <c r="G191" s="48"/>
      <c r="H191" s="53"/>
      <c r="I191" s="48"/>
      <c r="J191" s="48"/>
      <c r="K191" s="48"/>
      <c r="L191" s="58"/>
      <c r="M191" s="58"/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5" x14ac:dyDescent="0.25">
      <c r="A192" s="37"/>
      <c r="B192" s="37"/>
      <c r="C192" s="37"/>
      <c r="D192" s="37"/>
      <c r="E192" s="37"/>
      <c r="F192" s="48"/>
      <c r="G192" s="48"/>
      <c r="H192" s="53"/>
      <c r="I192" s="48"/>
      <c r="J192" s="48"/>
      <c r="K192" s="48"/>
      <c r="L192" s="58"/>
      <c r="M192" s="58"/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5" x14ac:dyDescent="0.25">
      <c r="A193" s="37"/>
      <c r="B193" s="37"/>
      <c r="C193" s="37"/>
      <c r="D193" s="37"/>
      <c r="E193" s="37"/>
      <c r="F193" s="48"/>
      <c r="G193" s="48"/>
      <c r="H193" s="53"/>
      <c r="I193" s="48"/>
      <c r="J193" s="48"/>
      <c r="K193" s="48"/>
      <c r="L193" s="58"/>
      <c r="M193" s="58"/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5" x14ac:dyDescent="0.25">
      <c r="A194" s="37"/>
      <c r="B194" s="37"/>
      <c r="C194" s="37"/>
      <c r="D194" s="37"/>
      <c r="E194" s="37"/>
      <c r="F194" s="48"/>
      <c r="G194" s="48"/>
      <c r="H194" s="53"/>
      <c r="I194" s="48"/>
      <c r="J194" s="48"/>
      <c r="K194" s="48"/>
      <c r="L194" s="58"/>
      <c r="M194" s="58"/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5" x14ac:dyDescent="0.25">
      <c r="A195" s="37"/>
      <c r="B195" s="37"/>
      <c r="C195" s="37"/>
      <c r="D195" s="37"/>
      <c r="E195" s="37"/>
      <c r="F195" s="48"/>
      <c r="G195" s="48"/>
      <c r="H195" s="53"/>
      <c r="I195" s="48"/>
      <c r="J195" s="48"/>
      <c r="K195" s="48"/>
      <c r="L195" s="58"/>
      <c r="M195" s="58"/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5" x14ac:dyDescent="0.25">
      <c r="A196" s="37"/>
      <c r="B196" s="37"/>
      <c r="C196" s="37"/>
      <c r="D196" s="37"/>
      <c r="E196" s="37"/>
      <c r="F196" s="48"/>
      <c r="G196" s="48"/>
      <c r="H196" s="53"/>
      <c r="I196" s="48"/>
      <c r="J196" s="48"/>
      <c r="K196" s="48"/>
      <c r="L196" s="58"/>
      <c r="M196" s="58"/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5" x14ac:dyDescent="0.25">
      <c r="A197" s="37"/>
      <c r="B197" s="37"/>
      <c r="C197" s="37"/>
      <c r="D197" s="37"/>
      <c r="E197" s="37"/>
      <c r="F197" s="48"/>
      <c r="G197" s="48"/>
      <c r="H197" s="53"/>
      <c r="I197" s="48"/>
      <c r="J197" s="48"/>
      <c r="K197" s="48"/>
      <c r="L197" s="58"/>
      <c r="M197" s="58"/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5" x14ac:dyDescent="0.25">
      <c r="A198" s="37"/>
      <c r="B198" s="37"/>
      <c r="C198" s="37"/>
      <c r="D198" s="37"/>
      <c r="E198" s="37"/>
      <c r="F198" s="48"/>
      <c r="G198" s="48"/>
      <c r="H198" s="53"/>
      <c r="I198" s="48"/>
      <c r="J198" s="48"/>
      <c r="K198" s="48"/>
      <c r="L198" s="58"/>
      <c r="M198" s="58"/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5" x14ac:dyDescent="0.25">
      <c r="A199" s="37"/>
      <c r="B199" s="37"/>
      <c r="C199" s="37"/>
      <c r="D199" s="37"/>
      <c r="E199" s="37"/>
      <c r="F199" s="48"/>
      <c r="G199" s="48"/>
      <c r="H199" s="53"/>
      <c r="I199" s="48"/>
      <c r="J199" s="48"/>
      <c r="K199" s="48"/>
      <c r="L199" s="58"/>
      <c r="M199" s="58"/>
      <c r="N199" s="37"/>
      <c r="O199" s="37"/>
      <c r="P199" s="37"/>
      <c r="Q199" s="37"/>
      <c r="R199" s="37"/>
      <c r="S199" s="37"/>
      <c r="T199" s="37"/>
      <c r="U199" s="37"/>
      <c r="V199" s="37"/>
    </row>
  </sheetData>
  <mergeCells count="1">
    <mergeCell ref="B1:I1"/>
  </mergeCells>
  <phoneticPr fontId="19" type="noConversion"/>
  <pageMargins left="0.7" right="0.7" top="0.75" bottom="0.75" header="0.3" footer="0.3"/>
  <pageSetup scale="3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AZS6SFW4AK2Z-1321766168-235</_dlc_DocId>
    <_dlc_DocIdUrl xmlns="de691e59-5010-4ecb-9782-7a5fcd7f2ee7">
      <Url>https://cms.ginniemae.gov/data_and_reports/reporting/_layouts/15/DocIdRedir.aspx?ID=AZS6SFW4AK2Z-1321766168-235</Url>
      <Description>AZS6SFW4AK2Z-1321766168-235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4CD794-659B-498E-9811-60DA67726047}"/>
</file>

<file path=customXml/itemProps2.xml><?xml version="1.0" encoding="utf-8"?>
<ds:datastoreItem xmlns:ds="http://schemas.openxmlformats.org/officeDocument/2006/customXml" ds:itemID="{CE4F4229-F1AF-4356-A40B-F2B0CB190780}">
  <ds:schemaRefs>
    <ds:schemaRef ds:uri="http://purl.org/dc/elements/1.1/"/>
    <ds:schemaRef ds:uri="http://schemas.microsoft.com/office/2006/metadata/properties"/>
    <ds:schemaRef ds:uri="http://purl.org/dc/terms/"/>
    <ds:schemaRef ds:uri="69fb3cda-731b-4ba9-a343-64f4efd97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df3de6-2c12-4bb7-8147-abf59427e19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April</vt:lpstr>
      <vt:lpstr>2021-192 (NOM)</vt:lpstr>
      <vt:lpstr>Issuance Summary January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Palmer, Notoya R</cp:lastModifiedBy>
  <cp:revision/>
  <dcterms:created xsi:type="dcterms:W3CDTF">2024-05-16T15:30:08Z</dcterms:created>
  <dcterms:modified xsi:type="dcterms:W3CDTF">2026-01-28T12:48:35Z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f3746d35-47ec-4041-8cde-ce90272ab60b</vt:lpwstr>
  </property>
  <property fmtid="{D5CDD505-2E9C-101B-9397-08002B2CF9AE}" pid="4" name="MediaServiceImageTags">
    <vt:lpwstr/>
  </property>
</Properties>
</file>