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itler002\Downloads\"/>
    </mc:Choice>
  </mc:AlternateContent>
  <xr:revisionPtr revIDLastSave="0" documentId="13_ncr:1_{DD4A8DA2-8100-4432-826A-2C876AD93B59}" xr6:coauthVersionLast="47" xr6:coauthVersionMax="47" xr10:uidLastSave="{00000000-0000-0000-0000-000000000000}"/>
  <bookViews>
    <workbookView xWindow="33720" yWindow="3000" windowWidth="29040" windowHeight="15720" xr2:uid="{00000000-000D-0000-FFFF-FFFF00000000}"/>
  </bookViews>
  <sheets>
    <sheet name="Issuance Summary June" sheetId="17" r:id="rId1"/>
    <sheet name="Issuance Summary April" sheetId="16" state="hidden" r:id="rId2"/>
    <sheet name="2021-192 (NOM)" sheetId="15" state="hidden" r:id="rId3"/>
  </sheets>
  <calcPr calcId="191028" calcOnSave="0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4" i="17" l="1"/>
  <c r="M165" i="17" l="1"/>
  <c r="M164" i="17" l="1"/>
  <c r="M149" i="17"/>
  <c r="L149" i="17"/>
  <c r="M134" i="17"/>
  <c r="L134" i="17"/>
  <c r="M111" i="17"/>
  <c r="L111" i="17"/>
  <c r="L87" i="17"/>
  <c r="L61" i="17"/>
  <c r="M20" i="17"/>
  <c r="L20" i="17"/>
  <c r="M34" i="17"/>
  <c r="M182" i="17"/>
  <c r="L97" i="17"/>
  <c r="L182" i="17" l="1"/>
  <c r="M93" i="17" l="1"/>
  <c r="M97" i="17"/>
  <c r="M102" i="17"/>
  <c r="M136" i="17"/>
  <c r="M139" i="17"/>
  <c r="M168" i="17"/>
  <c r="L168" i="17"/>
  <c r="L166" i="17"/>
  <c r="L102" i="17"/>
  <c r="M166" i="17" l="1"/>
  <c r="M74" i="17"/>
  <c r="L74" i="17"/>
  <c r="L93" i="17" l="1"/>
  <c r="E182" i="17"/>
  <c r="B182" i="17"/>
  <c r="B149" i="17" l="1"/>
  <c r="B166" i="17" l="1"/>
  <c r="E166" i="17"/>
  <c r="M145" i="17"/>
  <c r="L139" i="17"/>
  <c r="L34" i="17"/>
  <c r="E168" i="17"/>
  <c r="B168" i="17"/>
  <c r="E164" i="17"/>
  <c r="B164" i="17"/>
  <c r="L136" i="17"/>
  <c r="M87" i="17"/>
  <c r="M61" i="17"/>
  <c r="E20" i="17" l="1"/>
  <c r="E34" i="17"/>
  <c r="E61" i="17"/>
  <c r="E74" i="17"/>
  <c r="E87" i="17"/>
  <c r="E93" i="17"/>
  <c r="E97" i="17"/>
  <c r="E102" i="17"/>
  <c r="E111" i="17"/>
  <c r="E134" i="17"/>
  <c r="E136" i="17"/>
  <c r="E139" i="17"/>
  <c r="E145" i="17"/>
  <c r="E149" i="17"/>
  <c r="B102" i="17"/>
  <c r="C7" i="17" l="1"/>
  <c r="C8" i="17"/>
  <c r="C9" i="17"/>
  <c r="B20" i="17"/>
  <c r="B139" i="17"/>
  <c r="B145" i="17"/>
  <c r="B136" i="17"/>
  <c r="B134" i="17"/>
  <c r="B111" i="17"/>
  <c r="B97" i="17"/>
  <c r="B93" i="17"/>
  <c r="B87" i="17"/>
  <c r="B74" i="17"/>
  <c r="B61" i="17"/>
  <c r="B34" i="17"/>
  <c r="L183" i="17" l="1"/>
  <c r="D7" i="17"/>
  <c r="M183" i="17"/>
  <c r="E9" i="17"/>
  <c r="D9" i="17"/>
  <c r="D8" i="17"/>
  <c r="E7" i="17"/>
  <c r="E8" i="17"/>
  <c r="C10" i="17"/>
  <c r="E10" i="16"/>
  <c r="D10" i="16"/>
  <c r="C10" i="16"/>
  <c r="E7" i="15"/>
  <c r="D10" i="17" l="1"/>
  <c r="E10" i="17"/>
</calcChain>
</file>

<file path=xl/sharedStrings.xml><?xml version="1.0" encoding="utf-8"?>
<sst xmlns="http://schemas.openxmlformats.org/spreadsheetml/2006/main" count="1757" uniqueCount="269">
  <si>
    <r>
      <rPr>
        <b/>
        <sz val="18"/>
        <color rgb="FF4472C4"/>
        <rFont val="Arial"/>
      </rPr>
      <t>June 2025 Ginnie Mae REMIC Issuance Summary</t>
    </r>
    <r>
      <rPr>
        <b/>
        <vertAlign val="superscript"/>
        <sz val="18"/>
        <color rgb="FF4472C4"/>
        <rFont val="Arial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</si>
  <si>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</si>
  <si>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</si>
  <si>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</si>
  <si>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</si>
  <si>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</si>
  <si>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</si>
  <si>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</si>
  <si>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</si>
  <si>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</si>
  <si>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</si>
  <si>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</si>
  <si>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</si>
  <si>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</si>
  <si>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</si>
  <si>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</si>
  <si>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</si>
  <si>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</si>
  <si>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</si>
  <si>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</si>
  <si>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BMO Capital Markets Corp.</t>
  </si>
  <si>
    <t>U.S. Bank National Association</t>
  </si>
  <si>
    <t>SC/G1</t>
  </si>
  <si>
    <t>N/A</t>
  </si>
  <si>
    <t>NTL/SC/PT</t>
  </si>
  <si>
    <t>WAC/IO/DLY</t>
  </si>
  <si>
    <t> </t>
  </si>
  <si>
    <t>Goldman Sachs &amp; Co. LLC</t>
  </si>
  <si>
    <t>G2</t>
  </si>
  <si>
    <t>FIX/FLT/INV/IO</t>
  </si>
  <si>
    <t>PT</t>
  </si>
  <si>
    <t>FLT/INV/IO</t>
  </si>
  <si>
    <t>SEQ/AD/PT</t>
  </si>
  <si>
    <t>FIX/FLT/INV/IO/Z</t>
  </si>
  <si>
    <t>SEQ/PT</t>
  </si>
  <si>
    <t>PT/SEQ/AD</t>
  </si>
  <si>
    <t>SEQ/AD</t>
  </si>
  <si>
    <t>G1/G2</t>
  </si>
  <si>
    <t>FIX</t>
  </si>
  <si>
    <t>FIX/Z</t>
  </si>
  <si>
    <t>PT/PAC/SUP</t>
  </si>
  <si>
    <t>SC/G2</t>
  </si>
  <si>
    <t>SC/SEQ/AD</t>
  </si>
  <si>
    <t>Morgan Stanley &amp; Co. LLC</t>
  </si>
  <si>
    <t>BofA Securities, Inc.</t>
  </si>
  <si>
    <t>FLT/INV/IO/T</t>
  </si>
  <si>
    <t>PAC/AD/SUP</t>
  </si>
  <si>
    <t>FIX/IO</t>
  </si>
  <si>
    <t>INV/IO</t>
  </si>
  <si>
    <t>BNP Paribas Securities Corp.</t>
  </si>
  <si>
    <t>J.P. Morgan Securities LLC</t>
  </si>
  <si>
    <t>FLT/FIX/Z/INV/IO</t>
  </si>
  <si>
    <t>SEQ/PT/AD</t>
  </si>
  <si>
    <t>Citigroup Global Markets Inc.</t>
  </si>
  <si>
    <t>SC/PT</t>
  </si>
  <si>
    <t>Wells Fargo Bank, N.A.</t>
  </si>
  <si>
    <t>SEQ</t>
  </si>
  <si>
    <t>Barclays Capital Inc.</t>
  </si>
  <si>
    <t>G1</t>
  </si>
  <si>
    <t>FIX/WAC/IO/DLY</t>
  </si>
  <si>
    <t>SC/G1/G2</t>
  </si>
  <si>
    <t>FLT/INV/IO/Z</t>
  </si>
  <si>
    <t>Mizuho Securities USA LLC</t>
  </si>
  <si>
    <t>SC/SEQ</t>
  </si>
  <si>
    <t>FIX/Z/WAC/IO/DLY</t>
  </si>
  <si>
    <t>Cantor Fitzgerald &amp; Co.</t>
  </si>
  <si>
    <t>Santander US Capital Markets LLC</t>
  </si>
  <si>
    <t>FLT/INV/IO/PO</t>
  </si>
  <si>
    <t>PNC Capital Markets LLC</t>
  </si>
  <si>
    <t>HPT</t>
  </si>
  <si>
    <t>FLT/HWAC/HZ/IO/DLY</t>
  </si>
  <si>
    <t>HWAC/IO/DLY/FLT/HZ</t>
  </si>
  <si>
    <t>SC/CPT/HPT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</si>
  <si>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</si>
  <si>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</si>
  <si>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</si>
  <si>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</si>
  <si>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</si>
  <si>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</si>
  <si>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</si>
  <si>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</si>
  <si>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</si>
  <si>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</si>
  <si>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</si>
  <si>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</si>
  <si>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</si>
  <si>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</si>
  <si>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</si>
  <si>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</si>
  <si>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</si>
  <si>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</si>
  <si>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</si>
  <si>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</si>
  <si>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</si>
  <si>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</si>
  <si>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</si>
  <si>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</si>
  <si>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</si>
  <si>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</si>
  <si>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</si>
  <si>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</si>
  <si>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</si>
  <si>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</si>
  <si>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</si>
  <si>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</si>
  <si>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</si>
  <si>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</si>
  <si>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</si>
  <si>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</si>
  <si>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</si>
  <si>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</si>
  <si>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</si>
  <si>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</si>
  <si>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</si>
  <si>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</si>
  <si>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</si>
  <si>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</si>
  <si>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</si>
  <si>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>Jefferies LLC</t>
  </si>
  <si>
    <t>The Bank of New York Mellon Trust Company, N.A.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</si>
  <si>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</si>
  <si>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</si>
  <si>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</si>
  <si>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</si>
  <si>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</si>
  <si>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</si>
  <si>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</si>
  <si>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</si>
  <si>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</si>
  <si>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</si>
  <si>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</si>
  <si>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</si>
  <si>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</si>
  <si>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</si>
  <si>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</si>
  <si>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</si>
  <si>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</si>
  <si>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</si>
  <si>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</si>
  <si>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</si>
  <si>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</si>
  <si>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</si>
  <si>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</si>
  <si>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</si>
  <si>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</si>
  <si>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>Nomura Securities International, Inc.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</si>
  <si>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</si>
  <si>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</si>
  <si>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</si>
  <si>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</si>
  <si>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</si>
  <si>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</si>
  <si>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</si>
  <si>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</si>
  <si>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</si>
  <si>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</si>
  <si>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</si>
  <si>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</si>
  <si>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</si>
  <si>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</si>
  <si>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</si>
  <si>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</si>
  <si>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</si>
  <si>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</si>
  <si>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</si>
  <si>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</si>
  <si>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</si>
  <si>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</si>
  <si>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</si>
  <si>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</si>
  <si>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</si>
  <si>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</si>
  <si>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</si>
  <si>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</si>
  <si>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</si>
  <si>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</si>
  <si>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</si>
  <si>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</si>
  <si>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</si>
  <si>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</si>
  <si>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</si>
  <si>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</si>
  <si>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</si>
  <si>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</si>
  <si>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</si>
  <si>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</si>
  <si>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</si>
  <si>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</si>
  <si>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</si>
  <si>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</si>
  <si>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</si>
  <si>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</si>
  <si>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</si>
  <si>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</si>
  <si>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</si>
  <si>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</si>
  <si>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</si>
  <si>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</si>
  <si>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</si>
  <si>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</si>
  <si>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</si>
  <si>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</si>
  <si>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</si>
  <si>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</si>
  <si>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</si>
  <si>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</si>
  <si>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</si>
  <si>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</si>
  <si>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</si>
  <si>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</si>
  <si>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</si>
  <si>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</si>
  <si>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</si>
  <si>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</si>
  <si>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</si>
  <si>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</si>
  <si>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</si>
  <si>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</si>
  <si>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</si>
  <si>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</si>
  <si>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</si>
  <si>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</si>
  <si>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</si>
  <si>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</si>
  <si>
    <t>2025-097</t>
  </si>
  <si>
    <t>2025-096</t>
  </si>
  <si>
    <t>2025-098</t>
  </si>
  <si>
    <t>2025-099</t>
  </si>
  <si>
    <t>2025-100</t>
  </si>
  <si>
    <t>2025-101</t>
  </si>
  <si>
    <t>2025-102</t>
  </si>
  <si>
    <t>2025-104</t>
  </si>
  <si>
    <t>2025-103</t>
  </si>
  <si>
    <t>2025-105</t>
  </si>
  <si>
    <t>2025-106</t>
  </si>
  <si>
    <t>2025-107</t>
  </si>
  <si>
    <t>2025-108</t>
  </si>
  <si>
    <t>2025-109</t>
  </si>
  <si>
    <t>2025-110</t>
  </si>
  <si>
    <t>2025-111</t>
  </si>
  <si>
    <t>2025-112</t>
  </si>
  <si>
    <t>2025-H13</t>
  </si>
  <si>
    <t>WAC/IO/INV</t>
  </si>
  <si>
    <t>PT/PAC/SUP/AD/SEQ</t>
  </si>
  <si>
    <t>PT/PAC I/PAC II/SUP</t>
  </si>
  <si>
    <t>PT/SEQ</t>
  </si>
  <si>
    <t>PACI/PT/SUP/PACII</t>
  </si>
  <si>
    <t>PT/PAC/AD/SUP</t>
  </si>
  <si>
    <t>FLT/INV</t>
  </si>
  <si>
    <t>FIX/Z/FLT/INV/IO</t>
  </si>
  <si>
    <t>FIX/IO/Z</t>
  </si>
  <si>
    <t>FLT/FIX/INV/IO/PO</t>
  </si>
  <si>
    <t>FLT/FIX/INV/IO</t>
  </si>
  <si>
    <t>FLT/FIX/INV/IO/PO/Z</t>
  </si>
  <si>
    <t>SC/PT/SEQ</t>
  </si>
  <si>
    <t>PO/FLT/INV/IO</t>
  </si>
  <si>
    <t>SEQ/AD/PT/PAC I/PAC II/SUP</t>
  </si>
  <si>
    <t>WAC/Z/DLY</t>
  </si>
  <si>
    <t>PT/PAC I/PAC II/AD/SUP</t>
  </si>
  <si>
    <t>WAC/DLY</t>
  </si>
  <si>
    <t>PT/SC</t>
  </si>
  <si>
    <t>INV</t>
  </si>
  <si>
    <t>SEQ/AD/SCH/SUP</t>
  </si>
  <si>
    <t>PAC/SUP/PT</t>
  </si>
  <si>
    <t>PACI/PACII/SUP/PT/SEQ/AD</t>
  </si>
  <si>
    <t>SEQ/AD/SUP/TAC</t>
  </si>
  <si>
    <t>FIX/FLT/INV/IO/Z/T</t>
  </si>
  <si>
    <t>FIX/INV/IO</t>
  </si>
  <si>
    <t>PT/SUP/PAC I/PAC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</si>
</sst>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  <numFmt numFmtId="168" formatCode="0.00000"/>
  </numFmts>
  <fonts count="25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8"/>
      <color rgb="FF4472C4"/>
      <name val="Arial"/>
    </font>
    <font>
      <b/>
      <vertAlign val="superscript"/>
      <sz val="18"/>
      <color rgb="FF4472C4"/>
      <name val="Arial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6" fontId="10" fillId="0" borderId="0" xfId="0" applyNumberFormat="1" applyFont="1"/>
    <xf numFmtId="3" fontId="10" fillId="0" borderId="3" xfId="0" applyNumberFormat="1" applyFont="1" applyBorder="1"/>
    <xf numFmtId="1" fontId="18" fillId="16" borderId="0" xfId="0" applyNumberFormat="1" applyFont="1" applyFill="1" applyAlignment="1">
      <alignment horizontal="center"/>
    </xf>
    <xf numFmtId="1" fontId="18" fillId="16" borderId="3" xfId="0" applyNumberFormat="1" applyFont="1" applyFill="1" applyBorder="1" applyAlignment="1">
      <alignment horizontal="center"/>
    </xf>
    <xf numFmtId="0" fontId="23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/>
    <xf numFmtId="0" fontId="7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67" fontId="10" fillId="0" borderId="0" xfId="0" applyNumberFormat="1" applyFont="1" applyFill="1"/>
    <xf numFmtId="1" fontId="10" fillId="0" borderId="0" xfId="0" applyNumberFormat="1" applyFont="1" applyAlignment="1">
      <alignment horizontal="center"/>
    </xf>
    <xf numFmtId="0" fontId="10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wrapText="1"/>
    </xf>
    <xf numFmtId="1" fontId="10" fillId="0" borderId="3" xfId="0" applyNumberFormat="1" applyFont="1" applyFill="1" applyBorder="1" applyAlignment="1">
      <alignment horizontal="center"/>
    </xf>
    <xf numFmtId="165" fontId="10" fillId="0" borderId="0" xfId="0" applyNumberFormat="1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3" fontId="10" fillId="0" borderId="0" xfId="0" applyNumberFormat="1" applyFont="1" applyFill="1"/>
    <xf numFmtId="0" fontId="0" fillId="0" borderId="0" xfId="0" applyFill="1"/>
    <xf numFmtId="165" fontId="22" fillId="0" borderId="0" xfId="0" applyNumberFormat="1" applyFont="1" applyFill="1" applyAlignment="1">
      <alignment horizontal="center"/>
    </xf>
    <xf numFmtId="167" fontId="10" fillId="0" borderId="3" xfId="0" applyNumberFormat="1" applyFont="1" applyFill="1" applyBorder="1"/>
    <xf numFmtId="168" fontId="10" fillId="0" borderId="0" xfId="0" applyNumberFormat="1" applyFont="1" applyFill="1" applyAlignment="1">
      <alignment horizontal="center"/>
    </xf>
    <xf numFmtId="167" fontId="21" fillId="0" borderId="0" xfId="0" applyNumberFormat="1" applyFont="1" applyFill="1"/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208"/>
  <sheetViews>
    <sheetView tabSelected="1" view="pageBreakPreview" zoomScale="85" zoomScaleNormal="85" zoomScaleSheetLayoutView="85" workbookViewId="0">
      <selection activeCell="K17" sqref="K17"/>
    </sheetView>
  </sheetViews>
  <sheetFormatPr defaultRowHeight="12.5" x14ac:dyDescent="0.25"/>
  <cols>
    <col min="2" max="2" width="28.81640625" customWidth="1"/>
    <col min="3" max="3" width="34" bestFit="1" customWidth="1"/>
    <col min="4" max="4" width="46.54296875" bestFit="1" customWidth="1"/>
    <col min="5" max="5" width="26.54296875" bestFit="1" customWidth="1"/>
    <col min="6" max="6" width="9.1796875" style="2" bestFit="1" customWidth="1"/>
    <col min="7" max="7" width="10.7265625" style="2" bestFit="1" customWidth="1"/>
    <col min="8" max="8" width="16" style="57" customWidth="1"/>
    <col min="9" max="9" width="9.1796875" style="2" bestFit="1" customWidth="1"/>
    <col min="10" max="10" width="28.36328125" style="2" customWidth="1"/>
    <col min="11" max="11" width="29.453125" style="2" customWidth="1"/>
    <col min="12" max="12" width="34.7265625" style="62" bestFit="1" customWidth="1"/>
    <col min="13" max="13" width="24.1796875" style="62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37"/>
      <c r="B1" s="77" t="s">
        <v>0</v>
      </c>
      <c r="C1" s="78"/>
      <c r="D1" s="78"/>
      <c r="E1" s="78"/>
      <c r="F1" s="78"/>
      <c r="G1" s="78"/>
      <c r="H1" s="78"/>
      <c r="I1" s="78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f>COUNTIF(E17:E182,"Single Family")/2</f>
        <v>11</v>
      </c>
      <c r="D7" s="64">
        <f>SUMIFS(L$17:L$182, $B$17:$B$182, "*Total", $E$17:$E$182,"Single Family")</f>
        <v>14687696449</v>
      </c>
      <c r="E7" s="64">
        <f>SUMIFS(M$17:M$182, $B$17:$B$182, "*Total", $E$17:$E$182,"Single Family")</f>
        <v>16072061286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f>COUNTIF(E17:E182,"Multifamily")/2</f>
        <v>6</v>
      </c>
      <c r="D8" s="64">
        <f>SUMIFS(L$17:L$182, $B$17:$B$182, "*Total", $E$17:$E$182,"Multifamily")</f>
        <v>1449396109</v>
      </c>
      <c r="E8" s="64">
        <f>SUMIFS(M$17:M$182, $B$17:$B$182, "*Total", $E$17:$E$182,"Multifamily")</f>
        <v>1270704042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f>COUNTIF(E17:E182,"Reverse REMIC")/2</f>
        <v>1</v>
      </c>
      <c r="D9" s="64">
        <f>SUMIFS(L$17:L$182, $B$17:$B$182, "*Total", $E$17:$E$182,"Reverse REMIC")</f>
        <v>612775013</v>
      </c>
      <c r="E9" s="64">
        <f>SUMIFS(M$17:M$182, $B$17:$B$182, "*Total", $E$17:$E$182,"Reverse REMIC")</f>
        <v>612775013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18</v>
      </c>
      <c r="D10" s="44">
        <f>SUM(D7:D9)</f>
        <v>16749867571</v>
      </c>
      <c r="E10" s="44">
        <f>SUM(E7:E9)</f>
        <v>17955540341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91" t="s">
        <v>225</v>
      </c>
      <c r="C17" s="91" t="s">
        <v>44</v>
      </c>
      <c r="D17" s="91" t="s">
        <v>21</v>
      </c>
      <c r="E17" s="92" t="s">
        <v>7</v>
      </c>
      <c r="F17" s="93">
        <v>1</v>
      </c>
      <c r="G17" s="93" t="s">
        <v>22</v>
      </c>
      <c r="H17" s="94" t="s">
        <v>23</v>
      </c>
      <c r="I17" s="95" t="s">
        <v>23</v>
      </c>
      <c r="J17" s="93" t="s">
        <v>54</v>
      </c>
      <c r="K17" s="93" t="s">
        <v>259</v>
      </c>
      <c r="L17" s="96">
        <v>86643940</v>
      </c>
      <c r="M17" s="96">
        <v>0</v>
      </c>
      <c r="N17" s="37"/>
      <c r="O17" s="66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91"/>
      <c r="C18" s="91"/>
      <c r="D18" s="91"/>
      <c r="E18" s="92"/>
      <c r="F18" s="93">
        <v>2</v>
      </c>
      <c r="G18" s="93" t="s">
        <v>22</v>
      </c>
      <c r="H18" s="94" t="s">
        <v>23</v>
      </c>
      <c r="I18" s="95" t="s">
        <v>23</v>
      </c>
      <c r="J18" s="93" t="s">
        <v>54</v>
      </c>
      <c r="K18" s="93" t="s">
        <v>259</v>
      </c>
      <c r="L18" s="96">
        <v>7918680</v>
      </c>
      <c r="M18" s="96">
        <v>0</v>
      </c>
      <c r="N18" s="37"/>
      <c r="O18" s="66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91"/>
      <c r="C19" s="91"/>
      <c r="D19" s="91"/>
      <c r="E19" s="92"/>
      <c r="F19" s="93">
        <v>3</v>
      </c>
      <c r="G19" s="93" t="s">
        <v>22</v>
      </c>
      <c r="H19" s="94" t="s">
        <v>23</v>
      </c>
      <c r="I19" s="95" t="s">
        <v>23</v>
      </c>
      <c r="J19" s="93" t="s">
        <v>54</v>
      </c>
      <c r="K19" s="93" t="s">
        <v>259</v>
      </c>
      <c r="L19" s="96">
        <v>27490000</v>
      </c>
      <c r="M19" s="96">
        <v>0</v>
      </c>
      <c r="N19" s="37"/>
      <c r="O19" s="66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46" t="str">
        <f>B17 &amp; " Total"</f>
        <v>2025-096 Total</v>
      </c>
      <c r="C20" s="46" t="s">
        <v>26</v>
      </c>
      <c r="D20" s="46" t="s">
        <v>26</v>
      </c>
      <c r="E20" s="65" t="str">
        <f>E17</f>
        <v>Multifamily</v>
      </c>
      <c r="F20" s="50" t="s">
        <v>26</v>
      </c>
      <c r="G20" s="51" t="s">
        <v>26</v>
      </c>
      <c r="H20" s="55" t="s">
        <v>26</v>
      </c>
      <c r="I20" s="75" t="s">
        <v>26</v>
      </c>
      <c r="J20" s="51" t="s">
        <v>26</v>
      </c>
      <c r="K20" s="51" t="s">
        <v>26</v>
      </c>
      <c r="L20" s="60">
        <f>SUM(L17:L19)</f>
        <v>122052620</v>
      </c>
      <c r="M20" s="60">
        <f>SUM(M17:M19)</f>
        <v>0</v>
      </c>
      <c r="N20" s="37"/>
      <c r="O20" s="66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91" t="s">
        <v>224</v>
      </c>
      <c r="C21" s="91" t="s">
        <v>53</v>
      </c>
      <c r="D21" s="91" t="s">
        <v>21</v>
      </c>
      <c r="E21" s="92" t="s">
        <v>6</v>
      </c>
      <c r="F21" s="93">
        <v>1</v>
      </c>
      <c r="G21" s="93" t="s">
        <v>28</v>
      </c>
      <c r="H21" s="94">
        <v>6.5</v>
      </c>
      <c r="I21" s="95">
        <v>30</v>
      </c>
      <c r="J21" s="93" t="s">
        <v>46</v>
      </c>
      <c r="K21" s="93" t="s">
        <v>39</v>
      </c>
      <c r="L21" s="96">
        <v>34425559</v>
      </c>
      <c r="M21" s="96">
        <v>0</v>
      </c>
      <c r="N21" s="66"/>
      <c r="O21" s="66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91"/>
      <c r="C22" s="91"/>
      <c r="D22" s="91"/>
      <c r="E22" s="92"/>
      <c r="F22" s="93">
        <v>2</v>
      </c>
      <c r="G22" s="93" t="s">
        <v>28</v>
      </c>
      <c r="H22" s="94">
        <v>6.5</v>
      </c>
      <c r="I22" s="95">
        <v>30</v>
      </c>
      <c r="J22" s="93" t="s">
        <v>30</v>
      </c>
      <c r="K22" s="93" t="s">
        <v>45</v>
      </c>
      <c r="L22" s="96">
        <v>100000000</v>
      </c>
      <c r="M22" s="96">
        <v>100250000</v>
      </c>
      <c r="N22" s="66"/>
      <c r="O22" s="66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91"/>
      <c r="C23" s="91"/>
      <c r="D23" s="91"/>
      <c r="E23" s="92"/>
      <c r="F23" s="93">
        <v>3</v>
      </c>
      <c r="G23" s="93" t="s">
        <v>28</v>
      </c>
      <c r="H23" s="94">
        <v>6.5</v>
      </c>
      <c r="I23" s="95">
        <v>30</v>
      </c>
      <c r="J23" s="93" t="s">
        <v>30</v>
      </c>
      <c r="K23" s="93" t="s">
        <v>31</v>
      </c>
      <c r="L23" s="96">
        <v>200000000</v>
      </c>
      <c r="M23" s="96">
        <v>200000000</v>
      </c>
      <c r="N23" s="66"/>
      <c r="O23" s="66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91"/>
      <c r="C24" s="91"/>
      <c r="D24" s="91"/>
      <c r="E24" s="92"/>
      <c r="F24" s="93">
        <v>4</v>
      </c>
      <c r="G24" s="93" t="s">
        <v>28</v>
      </c>
      <c r="H24" s="94">
        <v>5.5</v>
      </c>
      <c r="I24" s="95">
        <v>30</v>
      </c>
      <c r="J24" s="93" t="s">
        <v>30</v>
      </c>
      <c r="K24" s="93" t="s">
        <v>248</v>
      </c>
      <c r="L24" s="96">
        <v>33437499</v>
      </c>
      <c r="M24" s="96">
        <v>0</v>
      </c>
      <c r="N24" s="66"/>
      <c r="O24" s="66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91"/>
      <c r="C25" s="91"/>
      <c r="D25" s="91"/>
      <c r="E25" s="92"/>
      <c r="F25" s="93">
        <v>5</v>
      </c>
      <c r="G25" s="93" t="s">
        <v>28</v>
      </c>
      <c r="H25" s="94">
        <v>6</v>
      </c>
      <c r="I25" s="95">
        <v>30</v>
      </c>
      <c r="J25" s="93" t="s">
        <v>30</v>
      </c>
      <c r="K25" s="93" t="s">
        <v>38</v>
      </c>
      <c r="L25" s="96">
        <v>100000000</v>
      </c>
      <c r="M25" s="96">
        <v>0</v>
      </c>
      <c r="N25" s="66"/>
      <c r="O25" s="66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91"/>
      <c r="C26" s="91"/>
      <c r="D26" s="91"/>
      <c r="E26" s="92"/>
      <c r="F26" s="93">
        <v>6</v>
      </c>
      <c r="G26" s="93" t="s">
        <v>28</v>
      </c>
      <c r="H26" s="94">
        <v>5.5</v>
      </c>
      <c r="I26" s="95">
        <v>30</v>
      </c>
      <c r="J26" s="93" t="s">
        <v>30</v>
      </c>
      <c r="K26" s="93" t="s">
        <v>38</v>
      </c>
      <c r="L26" s="96">
        <v>10000000</v>
      </c>
      <c r="M26" s="96">
        <v>0</v>
      </c>
      <c r="N26" s="66"/>
      <c r="O26" s="66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91"/>
      <c r="C27" s="91"/>
      <c r="D27" s="91"/>
      <c r="E27" s="92"/>
      <c r="F27" s="93">
        <v>7</v>
      </c>
      <c r="G27" s="93" t="s">
        <v>28</v>
      </c>
      <c r="H27" s="94">
        <v>6.5</v>
      </c>
      <c r="I27" s="95">
        <v>30</v>
      </c>
      <c r="J27" s="93" t="s">
        <v>32</v>
      </c>
      <c r="K27" s="93" t="s">
        <v>249</v>
      </c>
      <c r="L27" s="96">
        <v>100000001</v>
      </c>
      <c r="M27" s="96">
        <v>75000000</v>
      </c>
      <c r="N27" s="66"/>
      <c r="O27" s="66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91"/>
      <c r="C28" s="91"/>
      <c r="D28" s="91"/>
      <c r="E28" s="92"/>
      <c r="F28" s="93">
        <v>8</v>
      </c>
      <c r="G28" s="93" t="s">
        <v>28</v>
      </c>
      <c r="H28" s="94">
        <v>6</v>
      </c>
      <c r="I28" s="95">
        <v>30</v>
      </c>
      <c r="J28" s="93" t="s">
        <v>246</v>
      </c>
      <c r="K28" s="93" t="s">
        <v>29</v>
      </c>
      <c r="L28" s="96">
        <v>198409437</v>
      </c>
      <c r="M28" s="96">
        <v>99204718</v>
      </c>
      <c r="N28" s="66"/>
      <c r="O28" s="66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91"/>
      <c r="C29" s="91"/>
      <c r="D29" s="91"/>
      <c r="E29" s="92"/>
      <c r="F29" s="93">
        <v>9</v>
      </c>
      <c r="G29" s="93" t="s">
        <v>28</v>
      </c>
      <c r="H29" s="94">
        <v>6.5</v>
      </c>
      <c r="I29" s="95">
        <v>30</v>
      </c>
      <c r="J29" s="93" t="s">
        <v>247</v>
      </c>
      <c r="K29" s="93" t="s">
        <v>51</v>
      </c>
      <c r="L29" s="96">
        <v>97469095</v>
      </c>
      <c r="M29" s="96">
        <v>44304133</v>
      </c>
      <c r="N29" s="66"/>
      <c r="O29" s="66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91"/>
      <c r="C30" s="91"/>
      <c r="D30" s="91"/>
      <c r="E30" s="92"/>
      <c r="F30" s="93">
        <v>10</v>
      </c>
      <c r="G30" s="93" t="s">
        <v>60</v>
      </c>
      <c r="H30" s="94" t="s">
        <v>23</v>
      </c>
      <c r="I30" s="95" t="s">
        <v>23</v>
      </c>
      <c r="J30" s="93" t="s">
        <v>24</v>
      </c>
      <c r="K30" s="93" t="s">
        <v>47</v>
      </c>
      <c r="L30" s="96">
        <v>0</v>
      </c>
      <c r="M30" s="96">
        <v>58573914</v>
      </c>
      <c r="N30" s="66"/>
      <c r="O30" s="66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91"/>
      <c r="C31" s="91"/>
      <c r="D31" s="91"/>
      <c r="E31" s="92"/>
      <c r="F31" s="93">
        <v>11</v>
      </c>
      <c r="G31" s="93" t="s">
        <v>28</v>
      </c>
      <c r="H31" s="94">
        <v>6</v>
      </c>
      <c r="I31" s="95">
        <v>30</v>
      </c>
      <c r="J31" s="93" t="s">
        <v>46</v>
      </c>
      <c r="K31" s="93" t="s">
        <v>250</v>
      </c>
      <c r="L31" s="96">
        <v>22945508</v>
      </c>
      <c r="M31" s="96">
        <v>4375000</v>
      </c>
      <c r="N31" s="66"/>
      <c r="O31" s="66"/>
      <c r="P31" s="37"/>
      <c r="Q31" s="37"/>
      <c r="R31" s="37"/>
      <c r="S31" s="37"/>
      <c r="T31" s="37"/>
      <c r="U31" s="37"/>
      <c r="V31" s="37"/>
    </row>
    <row r="32" spans="1:22" ht="14.5" x14ac:dyDescent="0.35">
      <c r="A32" s="37"/>
      <c r="B32" s="91"/>
      <c r="C32" s="91"/>
      <c r="D32" s="91"/>
      <c r="E32" s="92"/>
      <c r="F32" s="93">
        <v>12</v>
      </c>
      <c r="G32" s="93" t="s">
        <v>28</v>
      </c>
      <c r="H32" s="94">
        <v>6.5</v>
      </c>
      <c r="I32" s="95">
        <v>40</v>
      </c>
      <c r="J32" s="93" t="s">
        <v>30</v>
      </c>
      <c r="K32" s="93" t="s">
        <v>31</v>
      </c>
      <c r="L32" s="96">
        <v>70206921</v>
      </c>
      <c r="M32" s="96">
        <v>70206921</v>
      </c>
      <c r="N32" s="66"/>
      <c r="O32" s="66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91"/>
      <c r="C33" s="91"/>
      <c r="D33" s="91"/>
      <c r="E33" s="92"/>
      <c r="F33" s="93">
        <v>13</v>
      </c>
      <c r="G33" s="93" t="s">
        <v>28</v>
      </c>
      <c r="H33" s="94">
        <v>5.5</v>
      </c>
      <c r="I33" s="95">
        <v>30</v>
      </c>
      <c r="J33" s="93" t="s">
        <v>36</v>
      </c>
      <c r="K33" s="93" t="s">
        <v>39</v>
      </c>
      <c r="L33" s="96">
        <v>56595835</v>
      </c>
      <c r="M33" s="96">
        <v>0</v>
      </c>
      <c r="N33" s="66"/>
      <c r="O33" s="66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46" t="str">
        <f>B21 &amp; " Total"</f>
        <v>2025-097 Total</v>
      </c>
      <c r="C34" s="46" t="s">
        <v>26</v>
      </c>
      <c r="D34" s="46" t="s">
        <v>26</v>
      </c>
      <c r="E34" s="65" t="str">
        <f>E21</f>
        <v>Single Family</v>
      </c>
      <c r="F34" s="50" t="s">
        <v>26</v>
      </c>
      <c r="G34" s="51" t="s">
        <v>26</v>
      </c>
      <c r="H34" s="55" t="s">
        <v>26</v>
      </c>
      <c r="I34" s="75" t="s">
        <v>26</v>
      </c>
      <c r="J34" s="51" t="s">
        <v>26</v>
      </c>
      <c r="K34" s="51" t="s">
        <v>26</v>
      </c>
      <c r="L34" s="60">
        <f>SUM(L21:L33)</f>
        <v>1023489855</v>
      </c>
      <c r="M34" s="60">
        <f>SUM(M21:M33)</f>
        <v>651914686</v>
      </c>
      <c r="N34" s="37"/>
      <c r="O34" s="66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91" t="s">
        <v>226</v>
      </c>
      <c r="C35" s="91" t="s">
        <v>50</v>
      </c>
      <c r="D35" s="91" t="s">
        <v>21</v>
      </c>
      <c r="E35" s="92" t="s">
        <v>6</v>
      </c>
      <c r="F35" s="93">
        <v>1</v>
      </c>
      <c r="G35" s="93" t="s">
        <v>28</v>
      </c>
      <c r="H35" s="94">
        <v>5.5</v>
      </c>
      <c r="I35" s="95">
        <v>30</v>
      </c>
      <c r="J35" s="93" t="s">
        <v>34</v>
      </c>
      <c r="K35" s="93" t="s">
        <v>29</v>
      </c>
      <c r="L35" s="96">
        <v>306677448</v>
      </c>
      <c r="M35" s="96">
        <v>122670979</v>
      </c>
      <c r="N35" s="37"/>
      <c r="O35" s="66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91"/>
      <c r="C36" s="91"/>
      <c r="D36" s="91"/>
      <c r="E36" s="92"/>
      <c r="F36" s="93">
        <v>2</v>
      </c>
      <c r="G36" s="93" t="s">
        <v>28</v>
      </c>
      <c r="H36" s="94">
        <v>6</v>
      </c>
      <c r="I36" s="95">
        <v>30</v>
      </c>
      <c r="J36" s="93" t="s">
        <v>30</v>
      </c>
      <c r="K36" s="93" t="s">
        <v>31</v>
      </c>
      <c r="L36" s="96">
        <v>116666667</v>
      </c>
      <c r="M36" s="96">
        <v>100000000</v>
      </c>
      <c r="N36" s="37"/>
      <c r="O36" s="66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91"/>
      <c r="C37" s="91"/>
      <c r="D37" s="91"/>
      <c r="E37" s="92"/>
      <c r="F37" s="93">
        <v>3</v>
      </c>
      <c r="G37" s="93" t="s">
        <v>28</v>
      </c>
      <c r="H37" s="94">
        <v>5.5</v>
      </c>
      <c r="I37" s="95">
        <v>30</v>
      </c>
      <c r="J37" s="93" t="s">
        <v>36</v>
      </c>
      <c r="K37" s="93" t="s">
        <v>39</v>
      </c>
      <c r="L37" s="96">
        <v>21530467</v>
      </c>
      <c r="M37" s="96">
        <v>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91"/>
      <c r="C38" s="91"/>
      <c r="D38" s="91"/>
      <c r="E38" s="92"/>
      <c r="F38" s="93">
        <v>4</v>
      </c>
      <c r="G38" s="93" t="s">
        <v>28</v>
      </c>
      <c r="H38" s="94">
        <v>6.5</v>
      </c>
      <c r="I38" s="95">
        <v>30</v>
      </c>
      <c r="J38" s="93" t="s">
        <v>30</v>
      </c>
      <c r="K38" s="93" t="s">
        <v>31</v>
      </c>
      <c r="L38" s="96">
        <v>183908978</v>
      </c>
      <c r="M38" s="96">
        <v>183908978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91"/>
      <c r="C39" s="91"/>
      <c r="D39" s="91"/>
      <c r="E39" s="92"/>
      <c r="F39" s="93">
        <v>5</v>
      </c>
      <c r="G39" s="93" t="s">
        <v>28</v>
      </c>
      <c r="H39" s="94">
        <v>6</v>
      </c>
      <c r="I39" s="95">
        <v>30</v>
      </c>
      <c r="J39" s="93" t="s">
        <v>30</v>
      </c>
      <c r="K39" s="93" t="s">
        <v>31</v>
      </c>
      <c r="L39" s="96">
        <v>125000000</v>
      </c>
      <c r="M39" s="96">
        <v>100000000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91"/>
      <c r="C40" s="91"/>
      <c r="D40" s="91"/>
      <c r="E40" s="92"/>
      <c r="F40" s="93">
        <v>6</v>
      </c>
      <c r="G40" s="93" t="s">
        <v>28</v>
      </c>
      <c r="H40" s="94">
        <v>5.5</v>
      </c>
      <c r="I40" s="95">
        <v>30</v>
      </c>
      <c r="J40" s="93" t="s">
        <v>30</v>
      </c>
      <c r="K40" s="93" t="s">
        <v>248</v>
      </c>
      <c r="L40" s="96">
        <v>29545455</v>
      </c>
      <c r="M40" s="96">
        <v>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91"/>
      <c r="C41" s="91"/>
      <c r="D41" s="91"/>
      <c r="E41" s="92"/>
      <c r="F41" s="93">
        <v>7</v>
      </c>
      <c r="G41" s="93" t="s">
        <v>28</v>
      </c>
      <c r="H41" s="94">
        <v>5</v>
      </c>
      <c r="I41" s="95">
        <v>30</v>
      </c>
      <c r="J41" s="93" t="s">
        <v>36</v>
      </c>
      <c r="K41" s="93" t="s">
        <v>39</v>
      </c>
      <c r="L41" s="96">
        <v>28581780</v>
      </c>
      <c r="M41" s="96">
        <v>0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91"/>
      <c r="C42" s="91"/>
      <c r="D42" s="91"/>
      <c r="E42" s="92"/>
      <c r="F42" s="93">
        <v>8</v>
      </c>
      <c r="G42" s="93" t="s">
        <v>58</v>
      </c>
      <c r="H42" s="94">
        <v>4</v>
      </c>
      <c r="I42" s="95">
        <v>30</v>
      </c>
      <c r="J42" s="93" t="s">
        <v>36</v>
      </c>
      <c r="K42" s="93" t="s">
        <v>39</v>
      </c>
      <c r="L42" s="96">
        <v>22212413</v>
      </c>
      <c r="M42" s="96">
        <v>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91"/>
      <c r="C43" s="91"/>
      <c r="D43" s="91"/>
      <c r="E43" s="92"/>
      <c r="F43" s="93">
        <v>9</v>
      </c>
      <c r="G43" s="93" t="s">
        <v>28</v>
      </c>
      <c r="H43" s="94">
        <v>6</v>
      </c>
      <c r="I43" s="95">
        <v>30</v>
      </c>
      <c r="J43" s="93" t="s">
        <v>30</v>
      </c>
      <c r="K43" s="93" t="s">
        <v>45</v>
      </c>
      <c r="L43" s="96">
        <v>167636364</v>
      </c>
      <c r="M43" s="96">
        <v>217636364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91"/>
      <c r="C44" s="91"/>
      <c r="D44" s="91"/>
      <c r="E44" s="92"/>
      <c r="F44" s="93">
        <v>10</v>
      </c>
      <c r="G44" s="93" t="s">
        <v>28</v>
      </c>
      <c r="H44" s="94">
        <v>6</v>
      </c>
      <c r="I44" s="95">
        <v>30</v>
      </c>
      <c r="J44" s="93" t="s">
        <v>36</v>
      </c>
      <c r="K44" s="93" t="s">
        <v>39</v>
      </c>
      <c r="L44" s="96">
        <v>12958452</v>
      </c>
      <c r="M44" s="96">
        <v>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91"/>
      <c r="C45" s="91"/>
      <c r="D45" s="91"/>
      <c r="E45" s="92"/>
      <c r="F45" s="93">
        <v>11</v>
      </c>
      <c r="G45" s="93" t="s">
        <v>28</v>
      </c>
      <c r="H45" s="94">
        <v>6</v>
      </c>
      <c r="I45" s="95">
        <v>30</v>
      </c>
      <c r="J45" s="93" t="s">
        <v>30</v>
      </c>
      <c r="K45" s="93" t="s">
        <v>31</v>
      </c>
      <c r="L45" s="96">
        <v>62500000</v>
      </c>
      <c r="M45" s="96">
        <v>50000000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91"/>
      <c r="C46" s="91"/>
      <c r="D46" s="91"/>
      <c r="E46" s="92"/>
      <c r="F46" s="93">
        <v>12</v>
      </c>
      <c r="G46" s="93" t="s">
        <v>28</v>
      </c>
      <c r="H46" s="94">
        <v>5.5</v>
      </c>
      <c r="I46" s="95">
        <v>30</v>
      </c>
      <c r="J46" s="93" t="s">
        <v>30</v>
      </c>
      <c r="K46" s="93" t="s">
        <v>31</v>
      </c>
      <c r="L46" s="96">
        <v>32666667</v>
      </c>
      <c r="M46" s="96">
        <v>25666667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91"/>
      <c r="C47" s="91"/>
      <c r="D47" s="91"/>
      <c r="E47" s="92"/>
      <c r="F47" s="93">
        <v>13</v>
      </c>
      <c r="G47" s="93" t="s">
        <v>28</v>
      </c>
      <c r="H47" s="94">
        <v>5.5</v>
      </c>
      <c r="I47" s="95">
        <v>30</v>
      </c>
      <c r="J47" s="93" t="s">
        <v>30</v>
      </c>
      <c r="K47" s="93" t="s">
        <v>248</v>
      </c>
      <c r="L47" s="96">
        <v>38500000</v>
      </c>
      <c r="M47" s="96">
        <v>0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91"/>
      <c r="C48" s="91"/>
      <c r="D48" s="91"/>
      <c r="E48" s="92"/>
      <c r="F48" s="93">
        <v>14</v>
      </c>
      <c r="G48" s="93" t="s">
        <v>28</v>
      </c>
      <c r="H48" s="94">
        <v>7</v>
      </c>
      <c r="I48" s="95">
        <v>40</v>
      </c>
      <c r="J48" s="93" t="s">
        <v>32</v>
      </c>
      <c r="K48" s="93" t="s">
        <v>33</v>
      </c>
      <c r="L48" s="96">
        <v>124213389</v>
      </c>
      <c r="M48" s="96">
        <v>103511157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91"/>
      <c r="C49" s="91"/>
      <c r="D49" s="91"/>
      <c r="E49" s="92"/>
      <c r="F49" s="93">
        <v>15</v>
      </c>
      <c r="G49" s="93" t="s">
        <v>28</v>
      </c>
      <c r="H49" s="94">
        <v>5.5</v>
      </c>
      <c r="I49" s="95">
        <v>30</v>
      </c>
      <c r="J49" s="93" t="s">
        <v>30</v>
      </c>
      <c r="K49" s="93" t="s">
        <v>248</v>
      </c>
      <c r="L49" s="96">
        <v>31790910</v>
      </c>
      <c r="M49" s="96">
        <v>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91"/>
      <c r="C50" s="91"/>
      <c r="D50" s="91"/>
      <c r="E50" s="92"/>
      <c r="F50" s="93">
        <v>16</v>
      </c>
      <c r="G50" s="93" t="s">
        <v>28</v>
      </c>
      <c r="H50" s="94">
        <v>6</v>
      </c>
      <c r="I50" s="95">
        <v>30</v>
      </c>
      <c r="J50" s="93" t="s">
        <v>30</v>
      </c>
      <c r="K50" s="93" t="s">
        <v>31</v>
      </c>
      <c r="L50" s="96">
        <v>105000000</v>
      </c>
      <c r="M50" s="96">
        <v>110000000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91"/>
      <c r="C51" s="91"/>
      <c r="D51" s="91"/>
      <c r="E51" s="92"/>
      <c r="F51" s="93">
        <v>17</v>
      </c>
      <c r="G51" s="93" t="s">
        <v>28</v>
      </c>
      <c r="H51" s="94">
        <v>6.5</v>
      </c>
      <c r="I51" s="95">
        <v>40</v>
      </c>
      <c r="J51" s="93" t="s">
        <v>30</v>
      </c>
      <c r="K51" s="93" t="s">
        <v>31</v>
      </c>
      <c r="L51" s="96">
        <v>55000000</v>
      </c>
      <c r="M51" s="96">
        <v>55000000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91"/>
      <c r="C52" s="91"/>
      <c r="D52" s="91"/>
      <c r="E52" s="92"/>
      <c r="F52" s="93">
        <v>18</v>
      </c>
      <c r="G52" s="93" t="s">
        <v>28</v>
      </c>
      <c r="H52" s="94">
        <v>7</v>
      </c>
      <c r="I52" s="95">
        <v>30</v>
      </c>
      <c r="J52" s="93" t="s">
        <v>30</v>
      </c>
      <c r="K52" s="93" t="s">
        <v>31</v>
      </c>
      <c r="L52" s="96">
        <v>30000000</v>
      </c>
      <c r="M52" s="96">
        <v>30000000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91"/>
      <c r="C53" s="91"/>
      <c r="D53" s="91"/>
      <c r="E53" s="92"/>
      <c r="F53" s="93">
        <v>19</v>
      </c>
      <c r="G53" s="93" t="s">
        <v>28</v>
      </c>
      <c r="H53" s="94">
        <v>6.5</v>
      </c>
      <c r="I53" s="95">
        <v>30</v>
      </c>
      <c r="J53" s="93" t="s">
        <v>263</v>
      </c>
      <c r="K53" s="93" t="s">
        <v>29</v>
      </c>
      <c r="L53" s="96">
        <v>93855127</v>
      </c>
      <c r="M53" s="96">
        <v>82891345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91"/>
      <c r="C54" s="91"/>
      <c r="D54" s="91"/>
      <c r="E54" s="92"/>
      <c r="F54" s="93">
        <v>20</v>
      </c>
      <c r="G54" s="93" t="s">
        <v>28</v>
      </c>
      <c r="H54" s="94">
        <v>6</v>
      </c>
      <c r="I54" s="95">
        <v>30</v>
      </c>
      <c r="J54" s="93" t="s">
        <v>30</v>
      </c>
      <c r="K54" s="93" t="s">
        <v>31</v>
      </c>
      <c r="L54" s="96">
        <v>100000000</v>
      </c>
      <c r="M54" s="96">
        <v>100000000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91"/>
      <c r="C55" s="91"/>
      <c r="D55" s="91"/>
      <c r="E55" s="92"/>
      <c r="F55" s="93">
        <v>21</v>
      </c>
      <c r="G55" s="93" t="s">
        <v>28</v>
      </c>
      <c r="H55" s="94">
        <v>6</v>
      </c>
      <c r="I55" s="95">
        <v>30</v>
      </c>
      <c r="J55" s="93" t="s">
        <v>30</v>
      </c>
      <c r="K55" s="93" t="s">
        <v>31</v>
      </c>
      <c r="L55" s="96">
        <v>400000000</v>
      </c>
      <c r="M55" s="96">
        <v>300000000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91"/>
      <c r="C56" s="91"/>
      <c r="D56" s="91"/>
      <c r="E56" s="92"/>
      <c r="F56" s="93">
        <v>22</v>
      </c>
      <c r="G56" s="93" t="s">
        <v>28</v>
      </c>
      <c r="H56" s="94">
        <v>6</v>
      </c>
      <c r="I56" s="95">
        <v>30</v>
      </c>
      <c r="J56" s="93" t="s">
        <v>264</v>
      </c>
      <c r="K56" s="93" t="s">
        <v>33</v>
      </c>
      <c r="L56" s="96">
        <v>300000000</v>
      </c>
      <c r="M56" s="96">
        <v>175000000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91"/>
      <c r="C57" s="91"/>
      <c r="D57" s="91"/>
      <c r="E57" s="92"/>
      <c r="F57" s="93">
        <v>23</v>
      </c>
      <c r="G57" s="93" t="s">
        <v>28</v>
      </c>
      <c r="H57" s="94">
        <v>7</v>
      </c>
      <c r="I57" s="95">
        <v>30</v>
      </c>
      <c r="J57" s="93" t="s">
        <v>30</v>
      </c>
      <c r="K57" s="93" t="s">
        <v>31</v>
      </c>
      <c r="L57" s="96">
        <v>42397559</v>
      </c>
      <c r="M57" s="96">
        <v>42397559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91"/>
      <c r="C58" s="91"/>
      <c r="D58" s="91"/>
      <c r="E58" s="92"/>
      <c r="F58" s="93">
        <v>24</v>
      </c>
      <c r="G58" s="93" t="s">
        <v>28</v>
      </c>
      <c r="H58" s="94">
        <v>3</v>
      </c>
      <c r="I58" s="95">
        <v>30</v>
      </c>
      <c r="J58" s="93" t="s">
        <v>36</v>
      </c>
      <c r="K58" s="93" t="s">
        <v>39</v>
      </c>
      <c r="L58" s="96">
        <v>124346688</v>
      </c>
      <c r="M58" s="96">
        <v>0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91"/>
      <c r="C59" s="91"/>
      <c r="D59" s="91"/>
      <c r="E59" s="92"/>
      <c r="F59" s="93">
        <v>25</v>
      </c>
      <c r="G59" s="93" t="s">
        <v>28</v>
      </c>
      <c r="H59" s="94">
        <v>3.5</v>
      </c>
      <c r="I59" s="95">
        <v>30</v>
      </c>
      <c r="J59" s="93" t="s">
        <v>36</v>
      </c>
      <c r="K59" s="93" t="s">
        <v>39</v>
      </c>
      <c r="L59" s="96">
        <v>65224935</v>
      </c>
      <c r="M59" s="96">
        <v>0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91"/>
      <c r="C60" s="91"/>
      <c r="D60" s="91"/>
      <c r="E60" s="92"/>
      <c r="F60" s="93">
        <v>26</v>
      </c>
      <c r="G60" s="93" t="s">
        <v>28</v>
      </c>
      <c r="H60" s="94">
        <v>6</v>
      </c>
      <c r="I60" s="95">
        <v>30</v>
      </c>
      <c r="J60" s="93" t="s">
        <v>35</v>
      </c>
      <c r="K60" s="93" t="s">
        <v>33</v>
      </c>
      <c r="L60" s="96">
        <v>58018784</v>
      </c>
      <c r="M60" s="96">
        <v>41441988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46" t="str">
        <f>B35 &amp; " Total"</f>
        <v>2025-098 Total</v>
      </c>
      <c r="C61" s="46" t="s">
        <v>26</v>
      </c>
      <c r="D61" s="46" t="s">
        <v>26</v>
      </c>
      <c r="E61" s="65" t="str">
        <f>E35</f>
        <v>Single Family</v>
      </c>
      <c r="F61" s="50" t="s">
        <v>26</v>
      </c>
      <c r="G61" s="51" t="s">
        <v>26</v>
      </c>
      <c r="H61" s="55" t="s">
        <v>26</v>
      </c>
      <c r="I61" s="51" t="s">
        <v>26</v>
      </c>
      <c r="J61" s="51" t="s">
        <v>26</v>
      </c>
      <c r="K61" s="51" t="s">
        <v>26</v>
      </c>
      <c r="L61" s="60">
        <f>SUM(L35:L60)</f>
        <v>2678232083</v>
      </c>
      <c r="M61" s="60">
        <f>SUM(M35:M60)</f>
        <v>1840125037</v>
      </c>
      <c r="N61" s="37"/>
      <c r="O61" s="66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91" t="s">
        <v>227</v>
      </c>
      <c r="C62" s="91" t="s">
        <v>27</v>
      </c>
      <c r="D62" s="91" t="s">
        <v>21</v>
      </c>
      <c r="E62" s="92" t="s">
        <v>6</v>
      </c>
      <c r="F62" s="93">
        <v>1</v>
      </c>
      <c r="G62" s="93" t="s">
        <v>28</v>
      </c>
      <c r="H62" s="94">
        <v>5.5</v>
      </c>
      <c r="I62" s="95">
        <v>30</v>
      </c>
      <c r="J62" s="93" t="s">
        <v>35</v>
      </c>
      <c r="K62" s="93" t="s">
        <v>33</v>
      </c>
      <c r="L62" s="96">
        <v>120000000</v>
      </c>
      <c r="M62" s="96">
        <v>60000000</v>
      </c>
      <c r="N62" s="66"/>
      <c r="O62" s="66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91"/>
      <c r="C63" s="91"/>
      <c r="D63" s="91"/>
      <c r="E63" s="92"/>
      <c r="F63" s="93">
        <v>2</v>
      </c>
      <c r="G63" s="93" t="s">
        <v>28</v>
      </c>
      <c r="H63" s="94">
        <v>6</v>
      </c>
      <c r="I63" s="95">
        <v>30</v>
      </c>
      <c r="J63" s="93" t="s">
        <v>40</v>
      </c>
      <c r="K63" s="93" t="s">
        <v>29</v>
      </c>
      <c r="L63" s="96">
        <v>150000000</v>
      </c>
      <c r="M63" s="96">
        <v>75000000</v>
      </c>
      <c r="N63" s="66"/>
      <c r="O63" s="66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91"/>
      <c r="C64" s="91"/>
      <c r="D64" s="91"/>
      <c r="E64" s="92"/>
      <c r="F64" s="93">
        <v>3</v>
      </c>
      <c r="G64" s="93" t="s">
        <v>28</v>
      </c>
      <c r="H64" s="94">
        <v>6</v>
      </c>
      <c r="I64" s="95">
        <v>30</v>
      </c>
      <c r="J64" s="93" t="s">
        <v>30</v>
      </c>
      <c r="K64" s="93" t="s">
        <v>45</v>
      </c>
      <c r="L64" s="96">
        <v>112500000</v>
      </c>
      <c r="M64" s="96">
        <v>112500000</v>
      </c>
      <c r="N64" s="66"/>
      <c r="O64" s="66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91"/>
      <c r="C65" s="91"/>
      <c r="D65" s="91"/>
      <c r="E65" s="92"/>
      <c r="F65" s="93">
        <v>4</v>
      </c>
      <c r="G65" s="93" t="s">
        <v>28</v>
      </c>
      <c r="H65" s="108">
        <v>5.5</v>
      </c>
      <c r="I65" s="95">
        <v>30</v>
      </c>
      <c r="J65" s="93" t="s">
        <v>35</v>
      </c>
      <c r="K65" s="93" t="s">
        <v>33</v>
      </c>
      <c r="L65" s="96">
        <v>200000000</v>
      </c>
      <c r="M65" s="96">
        <v>50000000</v>
      </c>
      <c r="N65" s="66"/>
      <c r="O65" s="66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91"/>
      <c r="C66" s="91"/>
      <c r="D66" s="91"/>
      <c r="E66" s="92"/>
      <c r="F66" s="93">
        <v>5</v>
      </c>
      <c r="G66" s="93" t="s">
        <v>28</v>
      </c>
      <c r="H66" s="94">
        <v>4.5</v>
      </c>
      <c r="I66" s="95">
        <v>30</v>
      </c>
      <c r="J66" s="93" t="s">
        <v>30</v>
      </c>
      <c r="K66" s="93" t="s">
        <v>67</v>
      </c>
      <c r="L66" s="96">
        <v>119153551</v>
      </c>
      <c r="M66" s="96">
        <v>71492130</v>
      </c>
      <c r="N66" s="66"/>
      <c r="O66" s="66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91"/>
      <c r="C67" s="91"/>
      <c r="D67" s="91"/>
      <c r="E67" s="92"/>
      <c r="F67" s="93">
        <v>6</v>
      </c>
      <c r="G67" s="93" t="s">
        <v>28</v>
      </c>
      <c r="H67" s="94">
        <v>6.5</v>
      </c>
      <c r="I67" s="95">
        <v>30</v>
      </c>
      <c r="J67" s="93" t="s">
        <v>30</v>
      </c>
      <c r="K67" s="93" t="s">
        <v>31</v>
      </c>
      <c r="L67" s="96">
        <v>100000000</v>
      </c>
      <c r="M67" s="96">
        <v>100000000</v>
      </c>
      <c r="N67" s="66"/>
      <c r="O67" s="66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91"/>
      <c r="C68" s="91"/>
      <c r="D68" s="91"/>
      <c r="E68" s="92"/>
      <c r="F68" s="93">
        <v>7</v>
      </c>
      <c r="G68" s="93" t="s">
        <v>28</v>
      </c>
      <c r="H68" s="94">
        <v>7</v>
      </c>
      <c r="I68" s="95">
        <v>30</v>
      </c>
      <c r="J68" s="93" t="s">
        <v>30</v>
      </c>
      <c r="K68" s="93" t="s">
        <v>31</v>
      </c>
      <c r="L68" s="96">
        <v>20096238</v>
      </c>
      <c r="M68" s="96">
        <v>20096238</v>
      </c>
      <c r="N68" s="66"/>
      <c r="O68" s="66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91"/>
      <c r="C69" s="91"/>
      <c r="D69" s="91"/>
      <c r="E69" s="92"/>
      <c r="F69" s="93">
        <v>8</v>
      </c>
      <c r="G69" s="93" t="s">
        <v>28</v>
      </c>
      <c r="H69" s="94">
        <v>7.5</v>
      </c>
      <c r="I69" s="95">
        <v>30</v>
      </c>
      <c r="J69" s="93" t="s">
        <v>30</v>
      </c>
      <c r="K69" s="93" t="s">
        <v>31</v>
      </c>
      <c r="L69" s="96">
        <v>8523891</v>
      </c>
      <c r="M69" s="96">
        <v>8523891</v>
      </c>
      <c r="N69" s="66"/>
      <c r="O69" s="66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91"/>
      <c r="C70" s="91"/>
      <c r="D70" s="91"/>
      <c r="E70" s="92"/>
      <c r="F70" s="93">
        <v>9</v>
      </c>
      <c r="G70" s="93" t="s">
        <v>28</v>
      </c>
      <c r="H70" s="94">
        <v>6</v>
      </c>
      <c r="I70" s="95">
        <v>30</v>
      </c>
      <c r="J70" s="93" t="s">
        <v>46</v>
      </c>
      <c r="K70" s="93" t="s">
        <v>39</v>
      </c>
      <c r="L70" s="96">
        <v>12627000</v>
      </c>
      <c r="M70" s="96">
        <v>0</v>
      </c>
      <c r="N70" s="66"/>
      <c r="O70" s="66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91"/>
      <c r="C71" s="91"/>
      <c r="D71" s="91"/>
      <c r="E71" s="92"/>
      <c r="F71" s="93">
        <v>10</v>
      </c>
      <c r="G71" s="93" t="s">
        <v>28</v>
      </c>
      <c r="H71" s="94">
        <v>5.5</v>
      </c>
      <c r="I71" s="95">
        <v>30</v>
      </c>
      <c r="J71" s="93" t="s">
        <v>36</v>
      </c>
      <c r="K71" s="93" t="s">
        <v>39</v>
      </c>
      <c r="L71" s="96">
        <v>79640402</v>
      </c>
      <c r="M71" s="96">
        <v>0</v>
      </c>
      <c r="N71" s="66"/>
      <c r="O71" s="66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91"/>
      <c r="C72" s="91"/>
      <c r="D72" s="91"/>
      <c r="E72" s="92"/>
      <c r="F72" s="93">
        <v>11</v>
      </c>
      <c r="G72" s="93" t="s">
        <v>28</v>
      </c>
      <c r="H72" s="94">
        <v>6</v>
      </c>
      <c r="I72" s="95">
        <v>30</v>
      </c>
      <c r="J72" s="93" t="s">
        <v>35</v>
      </c>
      <c r="K72" s="93" t="s">
        <v>33</v>
      </c>
      <c r="L72" s="96">
        <v>75000000</v>
      </c>
      <c r="M72" s="96">
        <v>50000000</v>
      </c>
      <c r="N72" s="66"/>
      <c r="O72" s="66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91"/>
      <c r="C73" s="91"/>
      <c r="D73" s="91"/>
      <c r="E73" s="92"/>
      <c r="F73" s="93">
        <v>12</v>
      </c>
      <c r="G73" s="93" t="s">
        <v>37</v>
      </c>
      <c r="H73" s="94">
        <v>4.5</v>
      </c>
      <c r="I73" s="95">
        <v>30</v>
      </c>
      <c r="J73" s="93" t="s">
        <v>36</v>
      </c>
      <c r="K73" s="93" t="s">
        <v>39</v>
      </c>
      <c r="L73" s="96">
        <v>38074264</v>
      </c>
      <c r="M73" s="96">
        <v>0</v>
      </c>
      <c r="N73" s="66"/>
      <c r="O73" s="66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46" t="str">
        <f>B62 &amp; " Total"</f>
        <v>2025-099 Total</v>
      </c>
      <c r="C74" s="46" t="s">
        <v>26</v>
      </c>
      <c r="D74" s="46" t="s">
        <v>26</v>
      </c>
      <c r="E74" s="65" t="str">
        <f>E62</f>
        <v>Single Family</v>
      </c>
      <c r="F74" s="50" t="s">
        <v>26</v>
      </c>
      <c r="G74" s="51" t="s">
        <v>26</v>
      </c>
      <c r="H74" s="55" t="s">
        <v>26</v>
      </c>
      <c r="I74" s="51" t="s">
        <v>26</v>
      </c>
      <c r="J74" s="51" t="s">
        <v>26</v>
      </c>
      <c r="K74" s="51" t="s">
        <v>26</v>
      </c>
      <c r="L74" s="60">
        <f>SUM(L62:L73)</f>
        <v>1035615346</v>
      </c>
      <c r="M74" s="60">
        <f>SUM(M62:M73)</f>
        <v>547612259</v>
      </c>
      <c r="N74" s="37"/>
      <c r="O74" s="66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91" t="s">
        <v>228</v>
      </c>
      <c r="C75" s="91" t="s">
        <v>43</v>
      </c>
      <c r="D75" s="91" t="s">
        <v>21</v>
      </c>
      <c r="E75" s="92" t="s">
        <v>6</v>
      </c>
      <c r="F75" s="93">
        <v>1</v>
      </c>
      <c r="G75" s="93" t="s">
        <v>28</v>
      </c>
      <c r="H75" s="94">
        <v>6</v>
      </c>
      <c r="I75" s="95">
        <v>30</v>
      </c>
      <c r="J75" s="93" t="s">
        <v>35</v>
      </c>
      <c r="K75" s="93" t="s">
        <v>33</v>
      </c>
      <c r="L75" s="96">
        <v>200000000</v>
      </c>
      <c r="M75" s="109">
        <v>100000000</v>
      </c>
      <c r="N75" s="37"/>
      <c r="O75" s="66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91"/>
      <c r="C76" s="91"/>
      <c r="D76" s="91"/>
      <c r="E76" s="92"/>
      <c r="F76" s="93">
        <v>2</v>
      </c>
      <c r="G76" s="93" t="s">
        <v>28</v>
      </c>
      <c r="H76" s="94">
        <v>6</v>
      </c>
      <c r="I76" s="95">
        <v>30</v>
      </c>
      <c r="J76" s="93" t="s">
        <v>35</v>
      </c>
      <c r="K76" s="93" t="s">
        <v>33</v>
      </c>
      <c r="L76" s="96">
        <v>212225938</v>
      </c>
      <c r="M76" s="109">
        <v>141483958</v>
      </c>
      <c r="N76" s="37"/>
      <c r="O76" s="66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91"/>
      <c r="C77" s="91"/>
      <c r="D77" s="91"/>
      <c r="E77" s="92"/>
      <c r="F77" s="93">
        <v>3</v>
      </c>
      <c r="G77" s="93" t="s">
        <v>28</v>
      </c>
      <c r="H77" s="94">
        <v>6.5</v>
      </c>
      <c r="I77" s="95">
        <v>30</v>
      </c>
      <c r="J77" s="93" t="s">
        <v>30</v>
      </c>
      <c r="K77" s="93" t="s">
        <v>31</v>
      </c>
      <c r="L77" s="96">
        <v>106176411</v>
      </c>
      <c r="M77" s="109">
        <v>212352822</v>
      </c>
      <c r="N77" s="37"/>
      <c r="O77" s="66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91"/>
      <c r="C78" s="91"/>
      <c r="D78" s="91"/>
      <c r="E78" s="92"/>
      <c r="F78" s="93">
        <v>4</v>
      </c>
      <c r="G78" s="93" t="s">
        <v>41</v>
      </c>
      <c r="H78" s="94" t="s">
        <v>23</v>
      </c>
      <c r="I78" s="95" t="s">
        <v>23</v>
      </c>
      <c r="J78" s="93" t="s">
        <v>54</v>
      </c>
      <c r="K78" s="93" t="s">
        <v>261</v>
      </c>
      <c r="L78" s="96">
        <v>3125203</v>
      </c>
      <c r="M78" s="58">
        <v>0</v>
      </c>
      <c r="N78" s="37"/>
      <c r="O78" s="66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91"/>
      <c r="C79" s="91"/>
      <c r="D79" s="91"/>
      <c r="E79" s="92"/>
      <c r="F79" s="93">
        <v>5</v>
      </c>
      <c r="G79" s="93" t="s">
        <v>28</v>
      </c>
      <c r="H79" s="94">
        <v>6.5</v>
      </c>
      <c r="I79" s="95">
        <v>30</v>
      </c>
      <c r="J79" s="93" t="s">
        <v>30</v>
      </c>
      <c r="K79" s="93" t="s">
        <v>31</v>
      </c>
      <c r="L79" s="96">
        <v>213338436</v>
      </c>
      <c r="M79" s="109">
        <v>640015308</v>
      </c>
      <c r="N79" s="37"/>
      <c r="O79" s="66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91"/>
      <c r="C80" s="91"/>
      <c r="D80" s="91"/>
      <c r="E80" s="92"/>
      <c r="F80" s="93">
        <v>6</v>
      </c>
      <c r="G80" s="93" t="s">
        <v>28</v>
      </c>
      <c r="H80" s="94">
        <v>5.5</v>
      </c>
      <c r="I80" s="95">
        <v>30</v>
      </c>
      <c r="J80" s="93" t="s">
        <v>30</v>
      </c>
      <c r="K80" s="93" t="s">
        <v>67</v>
      </c>
      <c r="L80" s="96">
        <v>127272728</v>
      </c>
      <c r="M80" s="109">
        <v>100000000</v>
      </c>
      <c r="N80" s="37"/>
      <c r="O80" s="66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91"/>
      <c r="C81" s="91"/>
      <c r="D81" s="91"/>
      <c r="E81" s="92"/>
      <c r="F81" s="93">
        <v>7</v>
      </c>
      <c r="G81" s="93" t="s">
        <v>28</v>
      </c>
      <c r="H81" s="94">
        <v>6.5</v>
      </c>
      <c r="I81" s="95">
        <v>30</v>
      </c>
      <c r="J81" s="93" t="s">
        <v>46</v>
      </c>
      <c r="K81" s="93" t="s">
        <v>33</v>
      </c>
      <c r="L81" s="96">
        <v>147403393</v>
      </c>
      <c r="M81" s="109">
        <v>200113500</v>
      </c>
      <c r="N81" s="37"/>
      <c r="O81" s="66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91"/>
      <c r="C82" s="91"/>
      <c r="D82" s="91"/>
      <c r="E82" s="92"/>
      <c r="F82" s="93">
        <v>8</v>
      </c>
      <c r="G82" s="93" t="s">
        <v>28</v>
      </c>
      <c r="H82" s="94">
        <v>3.5</v>
      </c>
      <c r="I82" s="95">
        <v>30</v>
      </c>
      <c r="J82" s="93" t="s">
        <v>262</v>
      </c>
      <c r="K82" s="93" t="s">
        <v>39</v>
      </c>
      <c r="L82" s="96">
        <v>22302548</v>
      </c>
      <c r="M82" s="58">
        <v>0</v>
      </c>
      <c r="N82" s="37"/>
      <c r="O82" s="66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91"/>
      <c r="C83" s="91"/>
      <c r="D83" s="91"/>
      <c r="E83" s="92"/>
      <c r="F83" s="93">
        <v>9</v>
      </c>
      <c r="G83" s="93" t="s">
        <v>28</v>
      </c>
      <c r="H83" s="94">
        <v>3</v>
      </c>
      <c r="I83" s="95">
        <v>30</v>
      </c>
      <c r="J83" s="93" t="s">
        <v>36</v>
      </c>
      <c r="K83" s="93" t="s">
        <v>39</v>
      </c>
      <c r="L83" s="96">
        <v>24703317</v>
      </c>
      <c r="M83" s="58">
        <v>0</v>
      </c>
      <c r="N83" s="37"/>
      <c r="O83" s="66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91"/>
      <c r="C84" s="91"/>
      <c r="D84" s="91"/>
      <c r="E84" s="92"/>
      <c r="F84" s="93">
        <v>10</v>
      </c>
      <c r="G84" s="93" t="s">
        <v>28</v>
      </c>
      <c r="H84" s="94">
        <v>7</v>
      </c>
      <c r="I84" s="95">
        <v>30</v>
      </c>
      <c r="J84" s="93" t="s">
        <v>46</v>
      </c>
      <c r="K84" s="93" t="s">
        <v>39</v>
      </c>
      <c r="L84" s="96">
        <v>32794249</v>
      </c>
      <c r="M84" s="58">
        <v>0</v>
      </c>
      <c r="N84" s="37"/>
      <c r="O84" s="66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91"/>
      <c r="C85" s="91"/>
      <c r="D85" s="91"/>
      <c r="E85" s="92"/>
      <c r="F85" s="93">
        <v>11</v>
      </c>
      <c r="G85" s="93" t="s">
        <v>28</v>
      </c>
      <c r="H85" s="94">
        <v>4.5</v>
      </c>
      <c r="I85" s="95">
        <v>30</v>
      </c>
      <c r="J85" s="93" t="s">
        <v>36</v>
      </c>
      <c r="K85" s="93" t="s">
        <v>39</v>
      </c>
      <c r="L85" s="96">
        <v>68575976</v>
      </c>
      <c r="M85" s="58">
        <v>0</v>
      </c>
      <c r="N85" s="37"/>
      <c r="O85" s="66"/>
      <c r="P85" s="37"/>
      <c r="Q85" s="37"/>
      <c r="R85" s="37"/>
      <c r="S85" s="37"/>
      <c r="T85" s="37"/>
      <c r="U85" s="37"/>
      <c r="V85" s="37"/>
    </row>
    <row r="86" spans="1:22" ht="15" customHeight="1" x14ac:dyDescent="0.35">
      <c r="A86" s="37"/>
      <c r="B86" s="91"/>
      <c r="C86" s="91"/>
      <c r="D86" s="91"/>
      <c r="E86" s="92"/>
      <c r="F86" s="93">
        <v>12</v>
      </c>
      <c r="G86" s="93" t="s">
        <v>28</v>
      </c>
      <c r="H86" s="94">
        <v>6</v>
      </c>
      <c r="I86" s="95">
        <v>30</v>
      </c>
      <c r="J86" s="93" t="s">
        <v>35</v>
      </c>
      <c r="K86" s="93" t="s">
        <v>33</v>
      </c>
      <c r="L86" s="96">
        <v>272248033</v>
      </c>
      <c r="M86" s="109">
        <v>272248032</v>
      </c>
      <c r="N86" s="37"/>
      <c r="O86" s="66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46" t="str">
        <f>B75 &amp; " Total"</f>
        <v>2025-100 Total</v>
      </c>
      <c r="C87" s="46" t="s">
        <v>26</v>
      </c>
      <c r="D87" s="46" t="s">
        <v>26</v>
      </c>
      <c r="E87" s="65" t="str">
        <f>E75</f>
        <v>Single Family</v>
      </c>
      <c r="F87" s="50" t="s">
        <v>26</v>
      </c>
      <c r="G87" s="51" t="s">
        <v>26</v>
      </c>
      <c r="H87" s="55" t="s">
        <v>26</v>
      </c>
      <c r="I87" s="75" t="s">
        <v>26</v>
      </c>
      <c r="J87" s="51" t="s">
        <v>26</v>
      </c>
      <c r="K87" s="51" t="s">
        <v>26</v>
      </c>
      <c r="L87" s="60">
        <f>SUM(L75:L86)</f>
        <v>1430166232</v>
      </c>
      <c r="M87" s="60">
        <f>SUM(M75:M86)</f>
        <v>1666213620</v>
      </c>
      <c r="N87" s="73"/>
      <c r="O87" s="66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91" t="s">
        <v>229</v>
      </c>
      <c r="C88" s="91" t="s">
        <v>55</v>
      </c>
      <c r="D88" s="91" t="s">
        <v>21</v>
      </c>
      <c r="E88" s="92" t="s">
        <v>6</v>
      </c>
      <c r="F88" s="93">
        <v>1</v>
      </c>
      <c r="G88" s="93" t="s">
        <v>28</v>
      </c>
      <c r="H88" s="94">
        <v>6</v>
      </c>
      <c r="I88" s="95">
        <v>30</v>
      </c>
      <c r="J88" s="93" t="s">
        <v>30</v>
      </c>
      <c r="K88" s="93" t="s">
        <v>31</v>
      </c>
      <c r="L88" s="96">
        <v>100000000</v>
      </c>
      <c r="M88" s="96">
        <v>100000000</v>
      </c>
      <c r="N88" s="73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91"/>
      <c r="C89" s="91"/>
      <c r="D89" s="91"/>
      <c r="E89" s="92"/>
      <c r="F89" s="93">
        <v>2</v>
      </c>
      <c r="G89" s="93" t="s">
        <v>28</v>
      </c>
      <c r="H89" s="94">
        <v>6</v>
      </c>
      <c r="I89" s="95">
        <v>30</v>
      </c>
      <c r="J89" s="93" t="s">
        <v>258</v>
      </c>
      <c r="K89" s="93" t="s">
        <v>33</v>
      </c>
      <c r="L89" s="96">
        <v>168000000</v>
      </c>
      <c r="M89" s="96">
        <v>67200000</v>
      </c>
      <c r="N89" s="66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91"/>
      <c r="C90" s="91"/>
      <c r="D90" s="91"/>
      <c r="E90" s="92"/>
      <c r="F90" s="93">
        <v>3</v>
      </c>
      <c r="G90" s="93" t="s">
        <v>28</v>
      </c>
      <c r="H90" s="94">
        <v>6.5</v>
      </c>
      <c r="I90" s="95">
        <v>30</v>
      </c>
      <c r="J90" s="93" t="s">
        <v>30</v>
      </c>
      <c r="K90" s="93" t="s">
        <v>31</v>
      </c>
      <c r="L90" s="96">
        <v>60025765</v>
      </c>
      <c r="M90" s="96">
        <v>60025765</v>
      </c>
      <c r="N90" s="73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91"/>
      <c r="C91" s="91"/>
      <c r="D91" s="91"/>
      <c r="E91" s="92"/>
      <c r="F91" s="93">
        <v>4</v>
      </c>
      <c r="G91" s="93" t="s">
        <v>28</v>
      </c>
      <c r="H91" s="94">
        <v>6</v>
      </c>
      <c r="I91" s="95">
        <v>30</v>
      </c>
      <c r="J91" s="93" t="s">
        <v>244</v>
      </c>
      <c r="K91" s="93" t="s">
        <v>29</v>
      </c>
      <c r="L91" s="96">
        <v>112500000</v>
      </c>
      <c r="M91" s="96">
        <v>75000000</v>
      </c>
      <c r="N91" s="73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91"/>
      <c r="C92" s="91"/>
      <c r="D92" s="91"/>
      <c r="E92" s="92"/>
      <c r="F92" s="93">
        <v>5</v>
      </c>
      <c r="G92" s="93" t="s">
        <v>41</v>
      </c>
      <c r="H92" s="94" t="s">
        <v>23</v>
      </c>
      <c r="I92" s="95" t="s">
        <v>23</v>
      </c>
      <c r="J92" s="93" t="s">
        <v>54</v>
      </c>
      <c r="K92" s="93" t="s">
        <v>39</v>
      </c>
      <c r="L92" s="96">
        <v>20000000</v>
      </c>
      <c r="M92" s="96">
        <v>0</v>
      </c>
      <c r="N92" s="73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46" t="str">
        <f>B88 &amp; " Total"</f>
        <v>2025-101 Total</v>
      </c>
      <c r="C93" s="46" t="s">
        <v>26</v>
      </c>
      <c r="D93" s="46" t="s">
        <v>26</v>
      </c>
      <c r="E93" s="65" t="str">
        <f>E88</f>
        <v>Single Family</v>
      </c>
      <c r="F93" s="50" t="s">
        <v>26</v>
      </c>
      <c r="G93" s="51" t="s">
        <v>26</v>
      </c>
      <c r="H93" s="55" t="s">
        <v>26</v>
      </c>
      <c r="I93" s="51" t="s">
        <v>26</v>
      </c>
      <c r="J93" s="51" t="s">
        <v>26</v>
      </c>
      <c r="K93" s="51" t="s">
        <v>26</v>
      </c>
      <c r="L93" s="60">
        <f>SUM(L88:L92)</f>
        <v>460525765</v>
      </c>
      <c r="M93" s="60">
        <f>SUM(M88:M92)</f>
        <v>302225765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91" t="s">
        <v>230</v>
      </c>
      <c r="C94" s="91" t="s">
        <v>57</v>
      </c>
      <c r="D94" s="91" t="s">
        <v>21</v>
      </c>
      <c r="E94" s="92" t="s">
        <v>6</v>
      </c>
      <c r="F94" s="93">
        <v>1</v>
      </c>
      <c r="G94" s="93" t="s">
        <v>28</v>
      </c>
      <c r="H94" s="94">
        <v>6</v>
      </c>
      <c r="I94" s="95">
        <v>30</v>
      </c>
      <c r="J94" s="93" t="s">
        <v>52</v>
      </c>
      <c r="K94" s="93" t="s">
        <v>33</v>
      </c>
      <c r="L94" s="96">
        <v>704551745</v>
      </c>
      <c r="M94" s="96">
        <v>496252268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91"/>
      <c r="C95" s="91"/>
      <c r="D95" s="91"/>
      <c r="E95" s="92"/>
      <c r="F95" s="93">
        <v>2</v>
      </c>
      <c r="G95" s="93" t="s">
        <v>28</v>
      </c>
      <c r="H95" s="94">
        <v>6.5</v>
      </c>
      <c r="I95" s="95">
        <v>30</v>
      </c>
      <c r="J95" s="93" t="s">
        <v>46</v>
      </c>
      <c r="K95" s="93" t="s">
        <v>33</v>
      </c>
      <c r="L95" s="96">
        <v>112942305</v>
      </c>
      <c r="M95" s="96">
        <v>46504547</v>
      </c>
      <c r="N95" s="66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91"/>
      <c r="C96" s="91"/>
      <c r="D96" s="91"/>
      <c r="E96" s="92"/>
      <c r="F96" s="93">
        <v>3</v>
      </c>
      <c r="G96" s="93" t="s">
        <v>41</v>
      </c>
      <c r="H96" s="94" t="s">
        <v>23</v>
      </c>
      <c r="I96" s="95" t="s">
        <v>23</v>
      </c>
      <c r="J96" s="93" t="s">
        <v>24</v>
      </c>
      <c r="K96" s="93" t="s">
        <v>242</v>
      </c>
      <c r="L96" s="96">
        <v>0</v>
      </c>
      <c r="M96" s="96">
        <v>60788649</v>
      </c>
      <c r="N96" s="66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46" t="str">
        <f>B94 &amp; " Total"</f>
        <v>2025-102 Total</v>
      </c>
      <c r="C97" s="46" t="s">
        <v>26</v>
      </c>
      <c r="D97" s="46" t="s">
        <v>26</v>
      </c>
      <c r="E97" s="65" t="str">
        <f>E94</f>
        <v>Single Family</v>
      </c>
      <c r="F97" s="50" t="s">
        <v>26</v>
      </c>
      <c r="G97" s="51" t="s">
        <v>26</v>
      </c>
      <c r="H97" s="55" t="s">
        <v>26</v>
      </c>
      <c r="I97" s="51" t="s">
        <v>26</v>
      </c>
      <c r="J97" s="51" t="s">
        <v>26</v>
      </c>
      <c r="K97" s="51" t="s">
        <v>26</v>
      </c>
      <c r="L97" s="60">
        <f>SUM(L94:L96)</f>
        <v>817494050</v>
      </c>
      <c r="M97" s="60">
        <f>SUM(M94:M96)</f>
        <v>603545464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91" t="s">
        <v>232</v>
      </c>
      <c r="C98" s="91" t="s">
        <v>49</v>
      </c>
      <c r="D98" s="91" t="s">
        <v>21</v>
      </c>
      <c r="E98" s="92" t="s">
        <v>6</v>
      </c>
      <c r="F98" s="93">
        <v>1</v>
      </c>
      <c r="G98" s="93" t="s">
        <v>28</v>
      </c>
      <c r="H98" s="94">
        <v>6</v>
      </c>
      <c r="I98" s="95">
        <v>30</v>
      </c>
      <c r="J98" s="93" t="s">
        <v>30</v>
      </c>
      <c r="K98" s="93" t="s">
        <v>31</v>
      </c>
      <c r="L98" s="96">
        <v>100000000</v>
      </c>
      <c r="M98" s="96">
        <v>100000000</v>
      </c>
      <c r="N98" s="58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91"/>
      <c r="C99" s="91"/>
      <c r="D99" s="91"/>
      <c r="E99" s="92"/>
      <c r="F99" s="93">
        <v>2</v>
      </c>
      <c r="G99" s="93" t="s">
        <v>28</v>
      </c>
      <c r="H99" s="94">
        <v>7</v>
      </c>
      <c r="I99" s="95">
        <v>30</v>
      </c>
      <c r="J99" s="93" t="s">
        <v>30</v>
      </c>
      <c r="K99" s="93" t="s">
        <v>31</v>
      </c>
      <c r="L99" s="96">
        <v>200000000</v>
      </c>
      <c r="M99" s="96">
        <v>200000000</v>
      </c>
      <c r="N99" s="58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91"/>
      <c r="C100" s="91"/>
      <c r="D100" s="91"/>
      <c r="E100" s="92"/>
      <c r="F100" s="93">
        <v>3</v>
      </c>
      <c r="G100" s="93" t="s">
        <v>28</v>
      </c>
      <c r="H100" s="94">
        <v>3</v>
      </c>
      <c r="I100" s="95">
        <v>30</v>
      </c>
      <c r="J100" s="93" t="s">
        <v>36</v>
      </c>
      <c r="K100" s="93" t="s">
        <v>39</v>
      </c>
      <c r="L100" s="96">
        <v>106602386</v>
      </c>
      <c r="M100" s="96">
        <v>0</v>
      </c>
      <c r="N100" s="58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91"/>
      <c r="C101" s="91"/>
      <c r="D101" s="91"/>
      <c r="E101" s="92"/>
      <c r="F101" s="93">
        <v>4</v>
      </c>
      <c r="G101" s="93" t="s">
        <v>28</v>
      </c>
      <c r="H101" s="94">
        <v>6</v>
      </c>
      <c r="I101" s="95">
        <v>30</v>
      </c>
      <c r="J101" s="93" t="s">
        <v>30</v>
      </c>
      <c r="K101" s="93" t="s">
        <v>31</v>
      </c>
      <c r="L101" s="96">
        <v>100000000</v>
      </c>
      <c r="M101" s="96">
        <v>100000000</v>
      </c>
      <c r="N101" s="58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46" t="str">
        <f>B98 &amp; " Total"</f>
        <v>2025-103 Total</v>
      </c>
      <c r="C102" s="46" t="s">
        <v>26</v>
      </c>
      <c r="D102" s="46" t="s">
        <v>26</v>
      </c>
      <c r="E102" s="65" t="str">
        <f>E98</f>
        <v>Single Family</v>
      </c>
      <c r="F102" s="50" t="s">
        <v>26</v>
      </c>
      <c r="G102" s="51" t="s">
        <v>26</v>
      </c>
      <c r="H102" s="68" t="s">
        <v>26</v>
      </c>
      <c r="I102" s="75" t="s">
        <v>26</v>
      </c>
      <c r="J102" s="51" t="s">
        <v>26</v>
      </c>
      <c r="K102" s="51" t="s">
        <v>26</v>
      </c>
      <c r="L102" s="60">
        <f>SUM(L98:L101)</f>
        <v>506602386</v>
      </c>
      <c r="M102" s="60">
        <f>SUM(M98:M101)</f>
        <v>400000000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91" t="s">
        <v>231</v>
      </c>
      <c r="C103" s="91" t="s">
        <v>44</v>
      </c>
      <c r="D103" s="91" t="s">
        <v>21</v>
      </c>
      <c r="E103" s="92" t="s">
        <v>6</v>
      </c>
      <c r="F103" s="93">
        <v>1</v>
      </c>
      <c r="G103" s="98" t="s">
        <v>28</v>
      </c>
      <c r="H103" s="99">
        <v>5.5</v>
      </c>
      <c r="I103" s="97">
        <v>30</v>
      </c>
      <c r="J103" s="93" t="s">
        <v>56</v>
      </c>
      <c r="K103" s="48" t="s">
        <v>38</v>
      </c>
      <c r="L103" s="96">
        <v>25692000</v>
      </c>
      <c r="M103" s="96">
        <v>0</v>
      </c>
      <c r="N103" s="37"/>
      <c r="O103" s="73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91"/>
      <c r="C104" s="91"/>
      <c r="D104" s="91"/>
      <c r="E104" s="92"/>
      <c r="F104" s="93">
        <v>2</v>
      </c>
      <c r="G104" s="98" t="s">
        <v>28</v>
      </c>
      <c r="H104" s="99">
        <v>6.5</v>
      </c>
      <c r="I104" s="97">
        <v>30</v>
      </c>
      <c r="J104" s="93" t="s">
        <v>30</v>
      </c>
      <c r="K104" s="93" t="s">
        <v>31</v>
      </c>
      <c r="L104" s="96">
        <v>85000000</v>
      </c>
      <c r="M104" s="96">
        <v>85000000</v>
      </c>
      <c r="N104" s="37"/>
      <c r="O104" s="73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91"/>
      <c r="C105" s="91"/>
      <c r="D105" s="91"/>
      <c r="E105" s="92"/>
      <c r="F105" s="93">
        <v>3</v>
      </c>
      <c r="G105" s="98" t="s">
        <v>28</v>
      </c>
      <c r="H105" s="99">
        <v>3.5</v>
      </c>
      <c r="I105" s="97">
        <v>30</v>
      </c>
      <c r="J105" s="93" t="s">
        <v>36</v>
      </c>
      <c r="K105" s="93" t="s">
        <v>39</v>
      </c>
      <c r="L105" s="96">
        <v>132123308</v>
      </c>
      <c r="M105" s="96">
        <v>0</v>
      </c>
      <c r="N105" s="37"/>
      <c r="O105" s="73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91"/>
      <c r="C106" s="91"/>
      <c r="D106" s="91"/>
      <c r="E106" s="92"/>
      <c r="F106" s="93">
        <v>4</v>
      </c>
      <c r="G106" s="98" t="s">
        <v>28</v>
      </c>
      <c r="H106" s="99">
        <v>3.5</v>
      </c>
      <c r="I106" s="97">
        <v>30</v>
      </c>
      <c r="J106" s="93" t="s">
        <v>36</v>
      </c>
      <c r="K106" s="93" t="s">
        <v>39</v>
      </c>
      <c r="L106" s="96">
        <v>237423815</v>
      </c>
      <c r="M106" s="96">
        <v>0</v>
      </c>
      <c r="N106" s="37"/>
      <c r="O106" s="73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91"/>
      <c r="C107" s="91"/>
      <c r="D107" s="91"/>
      <c r="E107" s="92"/>
      <c r="F107" s="93">
        <v>5</v>
      </c>
      <c r="G107" s="98" t="s">
        <v>28</v>
      </c>
      <c r="H107" s="99">
        <v>6.5</v>
      </c>
      <c r="I107" s="97">
        <v>30</v>
      </c>
      <c r="J107" s="93" t="s">
        <v>30</v>
      </c>
      <c r="K107" s="93" t="s">
        <v>31</v>
      </c>
      <c r="L107" s="96">
        <v>75000000</v>
      </c>
      <c r="M107" s="96">
        <v>75000000</v>
      </c>
      <c r="N107" s="37"/>
      <c r="O107" s="73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91"/>
      <c r="C108" s="91"/>
      <c r="D108" s="91"/>
      <c r="E108" s="92"/>
      <c r="F108" s="93">
        <v>6</v>
      </c>
      <c r="G108" s="98" t="s">
        <v>28</v>
      </c>
      <c r="H108" s="99">
        <v>5.5</v>
      </c>
      <c r="I108" s="97">
        <v>30</v>
      </c>
      <c r="J108" s="93" t="s">
        <v>30</v>
      </c>
      <c r="K108" s="93" t="s">
        <v>255</v>
      </c>
      <c r="L108" s="96">
        <v>147727273</v>
      </c>
      <c r="M108" s="96">
        <v>125000000</v>
      </c>
      <c r="N108" s="37"/>
      <c r="O108" s="73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91"/>
      <c r="C109" s="91"/>
      <c r="D109" s="91"/>
      <c r="E109" s="92"/>
      <c r="F109" s="93">
        <v>7</v>
      </c>
      <c r="G109" s="98" t="s">
        <v>41</v>
      </c>
      <c r="H109" s="99" t="s">
        <v>23</v>
      </c>
      <c r="I109" s="101" t="s">
        <v>23</v>
      </c>
      <c r="J109" s="93" t="s">
        <v>254</v>
      </c>
      <c r="K109" s="93" t="s">
        <v>29</v>
      </c>
      <c r="L109" s="96">
        <v>78272437</v>
      </c>
      <c r="M109" s="96">
        <v>65227031</v>
      </c>
      <c r="N109" s="37"/>
      <c r="O109" s="73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91"/>
      <c r="C110" s="91"/>
      <c r="D110" s="91"/>
      <c r="E110" s="92"/>
      <c r="F110" s="93">
        <v>8</v>
      </c>
      <c r="G110" s="98" t="s">
        <v>28</v>
      </c>
      <c r="H110" s="99">
        <v>6</v>
      </c>
      <c r="I110" s="97">
        <v>30</v>
      </c>
      <c r="J110" s="93" t="s">
        <v>34</v>
      </c>
      <c r="K110" s="93" t="s">
        <v>29</v>
      </c>
      <c r="L110" s="96">
        <v>452782813</v>
      </c>
      <c r="M110" s="58">
        <v>605565625</v>
      </c>
      <c r="N110" s="37"/>
      <c r="O110" s="73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46" t="str">
        <f>B103 &amp; " Total"</f>
        <v>2025-104 Total</v>
      </c>
      <c r="C111" s="46" t="s">
        <v>26</v>
      </c>
      <c r="D111" s="46" t="s">
        <v>26</v>
      </c>
      <c r="E111" s="65" t="str">
        <f>E103</f>
        <v>Single Family</v>
      </c>
      <c r="F111" s="50" t="s">
        <v>26</v>
      </c>
      <c r="G111" s="51" t="s">
        <v>26</v>
      </c>
      <c r="H111" s="68" t="s">
        <v>26</v>
      </c>
      <c r="I111" s="51" t="s">
        <v>26</v>
      </c>
      <c r="J111" s="51" t="s">
        <v>26</v>
      </c>
      <c r="K111" s="51" t="s">
        <v>26</v>
      </c>
      <c r="L111" s="60">
        <f>SUM(L103:L110)</f>
        <v>1234021646</v>
      </c>
      <c r="M111" s="60">
        <f>SUM(M103:M110)</f>
        <v>955792656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91" t="s">
        <v>233</v>
      </c>
      <c r="C112" s="91" t="s">
        <v>20</v>
      </c>
      <c r="D112" s="91" t="s">
        <v>21</v>
      </c>
      <c r="E112" s="92" t="s">
        <v>6</v>
      </c>
      <c r="F112" s="93">
        <v>1</v>
      </c>
      <c r="G112" s="93" t="s">
        <v>28</v>
      </c>
      <c r="H112" s="94">
        <v>6</v>
      </c>
      <c r="I112" s="95">
        <v>30</v>
      </c>
      <c r="J112" s="93" t="s">
        <v>30</v>
      </c>
      <c r="K112" s="48" t="s">
        <v>31</v>
      </c>
      <c r="L112" s="96">
        <v>550000000</v>
      </c>
      <c r="M112" s="96">
        <v>950000000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91"/>
      <c r="C113" s="91"/>
      <c r="D113" s="91"/>
      <c r="E113" s="92"/>
      <c r="F113" s="93">
        <v>2</v>
      </c>
      <c r="G113" s="93" t="s">
        <v>28</v>
      </c>
      <c r="H113" s="94">
        <v>5.5</v>
      </c>
      <c r="I113" s="95">
        <v>30</v>
      </c>
      <c r="J113" s="93" t="s">
        <v>36</v>
      </c>
      <c r="K113" s="48" t="s">
        <v>250</v>
      </c>
      <c r="L113" s="96">
        <v>35542224</v>
      </c>
      <c r="M113" s="96">
        <v>3231111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91"/>
      <c r="C114" s="91"/>
      <c r="D114" s="91"/>
      <c r="E114" s="92"/>
      <c r="F114" s="93">
        <v>3</v>
      </c>
      <c r="G114" s="93" t="s">
        <v>28</v>
      </c>
      <c r="H114" s="94">
        <v>7</v>
      </c>
      <c r="I114" s="95">
        <v>30</v>
      </c>
      <c r="J114" s="93" t="s">
        <v>46</v>
      </c>
      <c r="K114" s="93" t="s">
        <v>39</v>
      </c>
      <c r="L114" s="96">
        <v>43715903</v>
      </c>
      <c r="M114" s="96">
        <v>0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91"/>
      <c r="C115" s="91"/>
      <c r="D115" s="91"/>
      <c r="E115" s="92"/>
      <c r="F115" s="93">
        <v>4</v>
      </c>
      <c r="G115" s="93" t="s">
        <v>28</v>
      </c>
      <c r="H115" s="94">
        <v>6</v>
      </c>
      <c r="I115" s="95">
        <v>30</v>
      </c>
      <c r="J115" s="93" t="s">
        <v>243</v>
      </c>
      <c r="K115" s="48" t="s">
        <v>253</v>
      </c>
      <c r="L115" s="96">
        <v>705602044</v>
      </c>
      <c r="M115" s="58">
        <v>624094190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91"/>
      <c r="C116" s="91"/>
      <c r="D116" s="91"/>
      <c r="E116" s="92"/>
      <c r="F116" s="93">
        <v>5</v>
      </c>
      <c r="G116" s="93" t="s">
        <v>28</v>
      </c>
      <c r="H116" s="94">
        <v>6.5</v>
      </c>
      <c r="I116" s="95">
        <v>30</v>
      </c>
      <c r="J116" s="93" t="s">
        <v>30</v>
      </c>
      <c r="K116" s="48" t="s">
        <v>31</v>
      </c>
      <c r="L116" s="96">
        <v>200000000</v>
      </c>
      <c r="M116" s="58">
        <v>400000000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91"/>
      <c r="C117" s="91"/>
      <c r="D117" s="91"/>
      <c r="E117" s="92"/>
      <c r="F117" s="93">
        <v>6</v>
      </c>
      <c r="G117" s="93" t="s">
        <v>28</v>
      </c>
      <c r="H117" s="94">
        <v>6</v>
      </c>
      <c r="I117" s="95">
        <v>30</v>
      </c>
      <c r="J117" s="93" t="s">
        <v>32</v>
      </c>
      <c r="K117" s="48" t="s">
        <v>33</v>
      </c>
      <c r="L117" s="96">
        <v>898433966</v>
      </c>
      <c r="M117" s="58">
        <v>3370858836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91"/>
      <c r="C118" s="91"/>
      <c r="D118" s="91"/>
      <c r="E118" s="92"/>
      <c r="F118" s="93">
        <v>7</v>
      </c>
      <c r="G118" s="93" t="s">
        <v>28</v>
      </c>
      <c r="H118" s="94">
        <v>6.5</v>
      </c>
      <c r="I118" s="95">
        <v>30</v>
      </c>
      <c r="J118" s="93" t="s">
        <v>30</v>
      </c>
      <c r="K118" s="48" t="s">
        <v>31</v>
      </c>
      <c r="L118" s="96">
        <v>170000000</v>
      </c>
      <c r="M118" s="58">
        <v>170000000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91"/>
      <c r="C119" s="91"/>
      <c r="D119" s="91"/>
      <c r="E119" s="92"/>
      <c r="F119" s="93">
        <v>8</v>
      </c>
      <c r="G119" s="93" t="s">
        <v>28</v>
      </c>
      <c r="H119" s="94">
        <v>6</v>
      </c>
      <c r="I119" s="95">
        <v>30</v>
      </c>
      <c r="J119" s="93" t="s">
        <v>36</v>
      </c>
      <c r="K119" s="93" t="s">
        <v>61</v>
      </c>
      <c r="L119" s="96">
        <v>80516000</v>
      </c>
      <c r="M119" s="58">
        <v>80516000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91"/>
      <c r="C120" s="91"/>
      <c r="D120" s="91"/>
      <c r="E120" s="92"/>
      <c r="F120" s="93">
        <v>9</v>
      </c>
      <c r="G120" s="93" t="s">
        <v>28</v>
      </c>
      <c r="H120" s="94">
        <v>5.5</v>
      </c>
      <c r="I120" s="95">
        <v>30</v>
      </c>
      <c r="J120" s="93" t="s">
        <v>30</v>
      </c>
      <c r="K120" s="48" t="s">
        <v>251</v>
      </c>
      <c r="L120" s="58">
        <v>118604652</v>
      </c>
      <c r="M120" s="96">
        <v>200422833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91"/>
      <c r="C121" s="91"/>
      <c r="D121" s="91"/>
      <c r="E121" s="92"/>
      <c r="F121" s="93">
        <v>10</v>
      </c>
      <c r="G121" s="93" t="s">
        <v>28</v>
      </c>
      <c r="H121" s="94">
        <v>5.5</v>
      </c>
      <c r="I121" s="95">
        <v>30</v>
      </c>
      <c r="J121" s="93" t="s">
        <v>40</v>
      </c>
      <c r="K121" s="48" t="s">
        <v>252</v>
      </c>
      <c r="L121" s="96">
        <v>50000000</v>
      </c>
      <c r="M121" s="96">
        <v>25000000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91"/>
      <c r="C122" s="91"/>
      <c r="D122" s="91"/>
      <c r="E122" s="92"/>
      <c r="F122" s="93">
        <v>11</v>
      </c>
      <c r="G122" s="93" t="s">
        <v>28</v>
      </c>
      <c r="H122" s="94">
        <v>7.5</v>
      </c>
      <c r="I122" s="95">
        <v>30</v>
      </c>
      <c r="J122" s="93" t="s">
        <v>30</v>
      </c>
      <c r="K122" s="48" t="s">
        <v>31</v>
      </c>
      <c r="L122" s="96">
        <v>9779609</v>
      </c>
      <c r="M122" s="58">
        <v>9779609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91"/>
      <c r="C123" s="91"/>
      <c r="D123" s="91"/>
      <c r="E123" s="92"/>
      <c r="F123" s="93">
        <v>12</v>
      </c>
      <c r="G123" s="93" t="s">
        <v>28</v>
      </c>
      <c r="H123" s="94">
        <v>5.5</v>
      </c>
      <c r="I123" s="95">
        <v>30</v>
      </c>
      <c r="J123" s="48" t="s">
        <v>30</v>
      </c>
      <c r="K123" s="93" t="s">
        <v>251</v>
      </c>
      <c r="L123" s="96">
        <v>255813954</v>
      </c>
      <c r="M123" s="96">
        <v>201268498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91"/>
      <c r="C124" s="91"/>
      <c r="D124" s="91"/>
      <c r="E124" s="92"/>
      <c r="F124" s="93">
        <v>13</v>
      </c>
      <c r="G124" s="93" t="s">
        <v>28</v>
      </c>
      <c r="H124" s="94">
        <v>6.5</v>
      </c>
      <c r="I124" s="95">
        <v>30</v>
      </c>
      <c r="J124" s="93" t="s">
        <v>244</v>
      </c>
      <c r="K124" s="48" t="s">
        <v>29</v>
      </c>
      <c r="L124" s="58">
        <v>83333334</v>
      </c>
      <c r="M124" s="96">
        <v>50000000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91"/>
      <c r="C125" s="91"/>
      <c r="D125" s="91"/>
      <c r="E125" s="92"/>
      <c r="F125" s="93">
        <v>14</v>
      </c>
      <c r="G125" s="93" t="s">
        <v>28</v>
      </c>
      <c r="H125" s="94">
        <v>6.5</v>
      </c>
      <c r="I125" s="95">
        <v>30</v>
      </c>
      <c r="J125" s="48" t="s">
        <v>30</v>
      </c>
      <c r="K125" s="48" t="s">
        <v>31</v>
      </c>
      <c r="L125" s="96">
        <v>180000000</v>
      </c>
      <c r="M125" s="96">
        <v>720000000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91"/>
      <c r="C126" s="91"/>
      <c r="D126" s="91"/>
      <c r="E126" s="92"/>
      <c r="F126" s="93">
        <v>15</v>
      </c>
      <c r="G126" s="48" t="s">
        <v>41</v>
      </c>
      <c r="H126" s="53" t="s">
        <v>23</v>
      </c>
      <c r="I126" s="97" t="s">
        <v>23</v>
      </c>
      <c r="J126" s="48" t="s">
        <v>24</v>
      </c>
      <c r="K126" s="48" t="s">
        <v>48</v>
      </c>
      <c r="L126" s="96">
        <v>0</v>
      </c>
      <c r="M126" s="96">
        <v>115972922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91"/>
      <c r="C127" s="91"/>
      <c r="D127" s="91"/>
      <c r="E127" s="92"/>
      <c r="F127" s="93">
        <v>16</v>
      </c>
      <c r="G127" s="48" t="s">
        <v>41</v>
      </c>
      <c r="H127" s="53" t="s">
        <v>23</v>
      </c>
      <c r="I127" s="97" t="s">
        <v>23</v>
      </c>
      <c r="J127" s="48" t="s">
        <v>24</v>
      </c>
      <c r="K127" s="93" t="s">
        <v>48</v>
      </c>
      <c r="L127" s="96">
        <v>0</v>
      </c>
      <c r="M127" s="58">
        <v>52944202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91"/>
      <c r="C128" s="91"/>
      <c r="D128" s="91"/>
      <c r="E128" s="92"/>
      <c r="F128" s="93">
        <v>17</v>
      </c>
      <c r="G128" s="48" t="s">
        <v>41</v>
      </c>
      <c r="H128" s="53" t="s">
        <v>23</v>
      </c>
      <c r="I128" s="97" t="s">
        <v>23</v>
      </c>
      <c r="J128" s="93" t="s">
        <v>54</v>
      </c>
      <c r="K128" s="93" t="s">
        <v>38</v>
      </c>
      <c r="L128" s="96">
        <v>15997840</v>
      </c>
      <c r="M128" s="96">
        <v>0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91"/>
      <c r="C129" s="91"/>
      <c r="D129" s="91"/>
      <c r="E129" s="92"/>
      <c r="F129" s="93">
        <v>18</v>
      </c>
      <c r="G129" s="48" t="s">
        <v>41</v>
      </c>
      <c r="H129" s="53" t="s">
        <v>23</v>
      </c>
      <c r="I129" s="97" t="s">
        <v>23</v>
      </c>
      <c r="J129" s="48" t="s">
        <v>24</v>
      </c>
      <c r="K129" s="93" t="s">
        <v>48</v>
      </c>
      <c r="L129" s="96">
        <v>0</v>
      </c>
      <c r="M129" s="96">
        <v>14784285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91"/>
      <c r="C130" s="91"/>
      <c r="D130" s="91"/>
      <c r="E130" s="92"/>
      <c r="F130" s="93">
        <v>19</v>
      </c>
      <c r="G130" s="48" t="s">
        <v>28</v>
      </c>
      <c r="H130" s="94">
        <v>7</v>
      </c>
      <c r="I130" s="95">
        <v>40</v>
      </c>
      <c r="J130" s="93" t="s">
        <v>34</v>
      </c>
      <c r="K130" s="48" t="s">
        <v>29</v>
      </c>
      <c r="L130" s="58">
        <v>213000000</v>
      </c>
      <c r="M130" s="96">
        <v>142000000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91"/>
      <c r="C131" s="91"/>
      <c r="D131" s="91"/>
      <c r="E131" s="92"/>
      <c r="F131" s="93">
        <v>20</v>
      </c>
      <c r="G131" s="48" t="s">
        <v>28</v>
      </c>
      <c r="H131" s="94">
        <v>7.5</v>
      </c>
      <c r="I131" s="95">
        <v>30</v>
      </c>
      <c r="J131" s="48" t="s">
        <v>30</v>
      </c>
      <c r="K131" s="48" t="s">
        <v>31</v>
      </c>
      <c r="L131" s="96">
        <v>156348766</v>
      </c>
      <c r="M131" s="96">
        <v>469046298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91"/>
      <c r="C132" s="91"/>
      <c r="D132" s="91"/>
      <c r="E132" s="92"/>
      <c r="F132" s="93">
        <v>21</v>
      </c>
      <c r="G132" s="48" t="s">
        <v>28</v>
      </c>
      <c r="H132" s="94">
        <v>6.5</v>
      </c>
      <c r="I132" s="95">
        <v>40</v>
      </c>
      <c r="J132" s="93" t="s">
        <v>245</v>
      </c>
      <c r="K132" s="93" t="s">
        <v>29</v>
      </c>
      <c r="L132" s="96">
        <v>150000000</v>
      </c>
      <c r="M132" s="96">
        <v>75000000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91"/>
      <c r="C133" s="91"/>
      <c r="D133" s="91"/>
      <c r="E133" s="92"/>
      <c r="F133" s="93">
        <v>22</v>
      </c>
      <c r="G133" s="48" t="s">
        <v>28</v>
      </c>
      <c r="H133" s="94">
        <v>6.5</v>
      </c>
      <c r="I133" s="95">
        <v>30</v>
      </c>
      <c r="J133" s="48" t="s">
        <v>30</v>
      </c>
      <c r="K133" s="93" t="s">
        <v>31</v>
      </c>
      <c r="L133" s="96">
        <v>139910415</v>
      </c>
      <c r="M133" s="96">
        <v>419731245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46" t="str">
        <f>B112 &amp; " Total"</f>
        <v>2025-105 Total</v>
      </c>
      <c r="C134" s="46" t="s">
        <v>26</v>
      </c>
      <c r="D134" s="46" t="s">
        <v>26</v>
      </c>
      <c r="E134" s="65" t="str">
        <f>E112</f>
        <v>Single Family</v>
      </c>
      <c r="F134" s="50" t="s">
        <v>26</v>
      </c>
      <c r="G134" s="67" t="s">
        <v>26</v>
      </c>
      <c r="H134" s="68" t="s">
        <v>26</v>
      </c>
      <c r="I134" s="67" t="s">
        <v>26</v>
      </c>
      <c r="J134" s="67" t="s">
        <v>26</v>
      </c>
      <c r="K134" s="67" t="s">
        <v>26</v>
      </c>
      <c r="L134" s="69">
        <f>SUM(L112:L133)</f>
        <v>4056598707</v>
      </c>
      <c r="M134" s="69">
        <f>SUM(M112:M133)</f>
        <v>8094650029</v>
      </c>
      <c r="N134" s="66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91" t="s">
        <v>234</v>
      </c>
      <c r="C135" s="91" t="s">
        <v>20</v>
      </c>
      <c r="D135" s="91" t="s">
        <v>21</v>
      </c>
      <c r="E135" s="92" t="s">
        <v>7</v>
      </c>
      <c r="F135" s="93">
        <v>1</v>
      </c>
      <c r="G135" s="93" t="s">
        <v>58</v>
      </c>
      <c r="H135" s="94">
        <v>5.6509999999999998</v>
      </c>
      <c r="I135" s="95">
        <v>40</v>
      </c>
      <c r="J135" s="93" t="s">
        <v>34</v>
      </c>
      <c r="K135" s="93" t="s">
        <v>59</v>
      </c>
      <c r="L135" s="96">
        <v>250089269</v>
      </c>
      <c r="M135" s="96">
        <v>250089269</v>
      </c>
      <c r="N135" s="74"/>
      <c r="O135" s="66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46" t="str">
        <f>B135 &amp; " Total"</f>
        <v>2025-106 Total</v>
      </c>
      <c r="C136" s="46" t="s">
        <v>26</v>
      </c>
      <c r="D136" s="46" t="s">
        <v>26</v>
      </c>
      <c r="E136" s="65" t="str">
        <f>E135</f>
        <v>Multifamily</v>
      </c>
      <c r="F136" s="50" t="s">
        <v>26</v>
      </c>
      <c r="G136" s="67" t="s">
        <v>26</v>
      </c>
      <c r="H136" s="68" t="s">
        <v>26</v>
      </c>
      <c r="I136" s="76" t="s">
        <v>26</v>
      </c>
      <c r="J136" s="67" t="s">
        <v>26</v>
      </c>
      <c r="K136" s="67" t="s">
        <v>26</v>
      </c>
      <c r="L136" s="69">
        <f>SUM(L135:L135)</f>
        <v>250089269</v>
      </c>
      <c r="M136" s="69">
        <f>SUM(M135:M135)</f>
        <v>250089269</v>
      </c>
      <c r="N136" s="66"/>
      <c r="O136" s="66"/>
      <c r="P136" s="37"/>
      <c r="Q136" s="37"/>
      <c r="R136" s="37"/>
      <c r="S136" s="37"/>
      <c r="T136" s="37"/>
      <c r="U136" s="37"/>
      <c r="V136" s="37"/>
    </row>
    <row r="137" spans="1:22" s="105" customFormat="1" ht="14.5" x14ac:dyDescent="0.35">
      <c r="A137" s="91"/>
      <c r="B137" s="91" t="s">
        <v>235</v>
      </c>
      <c r="C137" s="91" t="s">
        <v>145</v>
      </c>
      <c r="D137" s="91" t="s">
        <v>21</v>
      </c>
      <c r="E137" s="92" t="s">
        <v>7</v>
      </c>
      <c r="F137" s="93">
        <v>1</v>
      </c>
      <c r="G137" s="93" t="s">
        <v>58</v>
      </c>
      <c r="H137" s="94">
        <v>5.5469999999999997</v>
      </c>
      <c r="I137" s="95">
        <v>40</v>
      </c>
      <c r="J137" s="93" t="s">
        <v>56</v>
      </c>
      <c r="K137" s="93" t="s">
        <v>64</v>
      </c>
      <c r="L137" s="96">
        <v>151119593</v>
      </c>
      <c r="M137" s="96">
        <v>151119593</v>
      </c>
      <c r="N137" s="104"/>
      <c r="O137" s="104"/>
      <c r="P137" s="91"/>
      <c r="Q137" s="91"/>
      <c r="R137" s="91"/>
      <c r="S137" s="91"/>
      <c r="T137" s="91"/>
      <c r="U137" s="91"/>
      <c r="V137" s="91"/>
    </row>
    <row r="138" spans="1:22" s="105" customFormat="1" ht="14.5" x14ac:dyDescent="0.35">
      <c r="A138" s="91"/>
      <c r="B138" s="91"/>
      <c r="C138" s="91"/>
      <c r="D138" s="91"/>
      <c r="E138" s="92"/>
      <c r="F138" s="93">
        <v>2</v>
      </c>
      <c r="G138" s="93" t="s">
        <v>22</v>
      </c>
      <c r="H138" s="94" t="s">
        <v>23</v>
      </c>
      <c r="I138" s="95" t="s">
        <v>23</v>
      </c>
      <c r="J138" s="93" t="s">
        <v>63</v>
      </c>
      <c r="K138" s="93" t="s">
        <v>257</v>
      </c>
      <c r="L138" s="96">
        <v>80139447</v>
      </c>
      <c r="M138" s="96">
        <v>0</v>
      </c>
      <c r="N138" s="104"/>
      <c r="O138" s="104"/>
      <c r="P138" s="91"/>
      <c r="Q138" s="91"/>
      <c r="R138" s="91"/>
      <c r="S138" s="91"/>
      <c r="T138" s="91"/>
      <c r="U138" s="91"/>
      <c r="V138" s="91"/>
    </row>
    <row r="139" spans="1:22" ht="14.5" x14ac:dyDescent="0.35">
      <c r="A139" s="37"/>
      <c r="B139" s="46" t="str">
        <f>B137 &amp; " Total"</f>
        <v>2025-107 Total</v>
      </c>
      <c r="C139" s="46" t="s">
        <v>26</v>
      </c>
      <c r="D139" s="46" t="s">
        <v>26</v>
      </c>
      <c r="E139" s="65" t="str">
        <f>E137</f>
        <v>Multifamily</v>
      </c>
      <c r="F139" s="50" t="s">
        <v>26</v>
      </c>
      <c r="G139" s="51" t="s">
        <v>26</v>
      </c>
      <c r="H139" s="55" t="s">
        <v>26</v>
      </c>
      <c r="I139" s="75" t="s">
        <v>26</v>
      </c>
      <c r="J139" s="51" t="s">
        <v>26</v>
      </c>
      <c r="K139" s="51" t="s">
        <v>26</v>
      </c>
      <c r="L139" s="60">
        <f>SUM(L137:L138)</f>
        <v>231259040</v>
      </c>
      <c r="M139" s="60">
        <f>SUM(M137:M138)</f>
        <v>151119593</v>
      </c>
      <c r="N139" s="66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91" t="s">
        <v>236</v>
      </c>
      <c r="C140" s="91" t="s">
        <v>66</v>
      </c>
      <c r="D140" s="91" t="s">
        <v>21</v>
      </c>
      <c r="E140" s="92" t="s">
        <v>6</v>
      </c>
      <c r="F140" s="93">
        <v>1</v>
      </c>
      <c r="G140" s="93" t="s">
        <v>28</v>
      </c>
      <c r="H140" s="94">
        <v>6</v>
      </c>
      <c r="I140" s="95">
        <v>30</v>
      </c>
      <c r="J140" s="48" t="s">
        <v>268</v>
      </c>
      <c r="K140" s="93" t="s">
        <v>29</v>
      </c>
      <c r="L140" s="96">
        <v>264460290</v>
      </c>
      <c r="M140" s="96">
        <v>176306860</v>
      </c>
      <c r="N140" s="66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91"/>
      <c r="C141" s="91"/>
      <c r="D141" s="91"/>
      <c r="E141" s="92"/>
      <c r="F141" s="93">
        <v>2</v>
      </c>
      <c r="G141" s="93" t="s">
        <v>28</v>
      </c>
      <c r="H141" s="94">
        <v>6</v>
      </c>
      <c r="I141" s="95">
        <v>30</v>
      </c>
      <c r="J141" s="48" t="s">
        <v>265</v>
      </c>
      <c r="K141" s="93" t="s">
        <v>33</v>
      </c>
      <c r="L141" s="96">
        <v>151937201</v>
      </c>
      <c r="M141" s="96">
        <v>100000000</v>
      </c>
      <c r="N141" s="66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91"/>
      <c r="C142" s="91"/>
      <c r="D142" s="91"/>
      <c r="E142" s="92"/>
      <c r="F142" s="93">
        <v>3</v>
      </c>
      <c r="G142" s="93" t="s">
        <v>28</v>
      </c>
      <c r="H142" s="94">
        <v>5.5</v>
      </c>
      <c r="I142" s="95">
        <v>30</v>
      </c>
      <c r="J142" s="48" t="s">
        <v>35</v>
      </c>
      <c r="K142" s="93" t="s">
        <v>33</v>
      </c>
      <c r="L142" s="96">
        <v>127919387</v>
      </c>
      <c r="M142" s="96">
        <v>63959693</v>
      </c>
      <c r="N142" s="66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91"/>
      <c r="C143" s="91"/>
      <c r="D143" s="91"/>
      <c r="E143" s="92"/>
      <c r="F143" s="93">
        <v>4</v>
      </c>
      <c r="G143" s="48" t="s">
        <v>28</v>
      </c>
      <c r="H143" s="94">
        <v>6</v>
      </c>
      <c r="I143" s="95">
        <v>30</v>
      </c>
      <c r="J143" s="48" t="s">
        <v>35</v>
      </c>
      <c r="K143" s="93" t="s">
        <v>266</v>
      </c>
      <c r="L143" s="96">
        <v>195238096</v>
      </c>
      <c r="M143" s="96">
        <v>117142857</v>
      </c>
      <c r="N143" s="66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91"/>
      <c r="C144" s="91"/>
      <c r="D144" s="91"/>
      <c r="E144" s="92"/>
      <c r="F144" s="93">
        <v>5</v>
      </c>
      <c r="G144" s="48" t="s">
        <v>41</v>
      </c>
      <c r="H144" s="53" t="s">
        <v>23</v>
      </c>
      <c r="I144" s="53" t="s">
        <v>23</v>
      </c>
      <c r="J144" s="48" t="s">
        <v>260</v>
      </c>
      <c r="K144" s="93" t="s">
        <v>267</v>
      </c>
      <c r="L144" s="96">
        <v>2084640</v>
      </c>
      <c r="M144" s="96">
        <v>8708661</v>
      </c>
      <c r="N144" s="66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tr">
        <f>B140 &amp; " Total"</f>
        <v>2025-108 Total</v>
      </c>
      <c r="C145" s="46" t="s">
        <v>26</v>
      </c>
      <c r="D145" s="46" t="s">
        <v>26</v>
      </c>
      <c r="E145" s="65" t="str">
        <f>E140</f>
        <v>Single Family</v>
      </c>
      <c r="F145" s="50" t="s">
        <v>26</v>
      </c>
      <c r="G145" s="51" t="s">
        <v>26</v>
      </c>
      <c r="H145" s="55" t="s">
        <v>26</v>
      </c>
      <c r="I145" s="75" t="s">
        <v>26</v>
      </c>
      <c r="J145" s="67" t="s">
        <v>26</v>
      </c>
      <c r="K145" s="67" t="s">
        <v>26</v>
      </c>
      <c r="L145" s="60">
        <v>741639614</v>
      </c>
      <c r="M145" s="60">
        <f>SUM(M140:M144)</f>
        <v>466118071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91" t="s">
        <v>237</v>
      </c>
      <c r="C146" s="91" t="s">
        <v>53</v>
      </c>
      <c r="D146" s="91" t="s">
        <v>21</v>
      </c>
      <c r="E146" s="92" t="s">
        <v>7</v>
      </c>
      <c r="F146" s="93">
        <v>1</v>
      </c>
      <c r="G146" s="93" t="s">
        <v>58</v>
      </c>
      <c r="H146" s="94">
        <v>5.5430000000000001</v>
      </c>
      <c r="I146" s="100">
        <v>40</v>
      </c>
      <c r="J146" s="98" t="s">
        <v>30</v>
      </c>
      <c r="K146" s="93" t="s">
        <v>59</v>
      </c>
      <c r="L146" s="107">
        <v>27250000</v>
      </c>
      <c r="M146" s="96">
        <v>27250000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91"/>
      <c r="C147" s="91"/>
      <c r="D147" s="91"/>
      <c r="E147" s="92"/>
      <c r="F147" s="93">
        <v>2</v>
      </c>
      <c r="G147" s="93" t="s">
        <v>58</v>
      </c>
      <c r="H147" s="94">
        <v>5.548</v>
      </c>
      <c r="I147" s="100">
        <v>40</v>
      </c>
      <c r="J147" s="93" t="s">
        <v>34</v>
      </c>
      <c r="K147" s="48" t="s">
        <v>59</v>
      </c>
      <c r="L147" s="107">
        <v>147001088</v>
      </c>
      <c r="M147" s="96">
        <v>147001088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91"/>
      <c r="C148" s="91"/>
      <c r="D148" s="91"/>
      <c r="E148" s="92"/>
      <c r="F148" s="93">
        <v>3</v>
      </c>
      <c r="G148" s="93" t="s">
        <v>58</v>
      </c>
      <c r="H148" s="94">
        <v>5.593</v>
      </c>
      <c r="I148" s="100">
        <v>40</v>
      </c>
      <c r="J148" s="98" t="s">
        <v>56</v>
      </c>
      <c r="K148" s="48" t="s">
        <v>59</v>
      </c>
      <c r="L148" s="107">
        <v>66522909</v>
      </c>
      <c r="M148" s="96">
        <v>66522909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46" t="str">
        <f>B146 &amp; " Total"</f>
        <v>2025-109 Total</v>
      </c>
      <c r="C149" s="46" t="s">
        <v>26</v>
      </c>
      <c r="D149" s="46" t="s">
        <v>26</v>
      </c>
      <c r="E149" s="65" t="str">
        <f>E146</f>
        <v>Multifamily</v>
      </c>
      <c r="F149" s="50" t="s">
        <v>26</v>
      </c>
      <c r="G149" s="51" t="s">
        <v>26</v>
      </c>
      <c r="H149" s="55" t="s">
        <v>26</v>
      </c>
      <c r="I149" s="75" t="s">
        <v>26</v>
      </c>
      <c r="J149" s="67" t="s">
        <v>26</v>
      </c>
      <c r="K149" s="67" t="s">
        <v>26</v>
      </c>
      <c r="L149" s="60">
        <f>SUM(L146:L148)</f>
        <v>240773997</v>
      </c>
      <c r="M149" s="60">
        <f>SUM(M146:M148)</f>
        <v>240773997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91" t="s">
        <v>238</v>
      </c>
      <c r="C150" s="91" t="s">
        <v>62</v>
      </c>
      <c r="D150" s="91" t="s">
        <v>21</v>
      </c>
      <c r="E150" s="92" t="s">
        <v>6</v>
      </c>
      <c r="F150" s="93">
        <v>1</v>
      </c>
      <c r="G150" s="93" t="s">
        <v>28</v>
      </c>
      <c r="H150" s="94">
        <v>6.5</v>
      </c>
      <c r="I150" s="95">
        <v>30</v>
      </c>
      <c r="J150" s="93" t="s">
        <v>30</v>
      </c>
      <c r="K150" s="93" t="s">
        <v>31</v>
      </c>
      <c r="L150" s="96">
        <v>80000000</v>
      </c>
      <c r="M150" s="96">
        <v>80000000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91"/>
      <c r="C151" s="91"/>
      <c r="D151" s="91"/>
      <c r="E151" s="92"/>
      <c r="F151" s="93">
        <v>2</v>
      </c>
      <c r="G151" s="93" t="s">
        <v>28</v>
      </c>
      <c r="H151" s="94">
        <v>6</v>
      </c>
      <c r="I151" s="95">
        <v>30</v>
      </c>
      <c r="J151" s="93" t="s">
        <v>30</v>
      </c>
      <c r="K151" s="93" t="s">
        <v>31</v>
      </c>
      <c r="L151" s="96">
        <v>100000000</v>
      </c>
      <c r="M151" s="96">
        <v>100000000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91"/>
      <c r="C152" s="91"/>
      <c r="D152" s="91"/>
      <c r="E152" s="92"/>
      <c r="F152" s="93">
        <v>3</v>
      </c>
      <c r="G152" s="93" t="s">
        <v>28</v>
      </c>
      <c r="H152" s="94">
        <v>6</v>
      </c>
      <c r="I152" s="95">
        <v>30</v>
      </c>
      <c r="J152" s="93" t="s">
        <v>30</v>
      </c>
      <c r="K152" s="93" t="s">
        <v>45</v>
      </c>
      <c r="L152" s="96">
        <v>133333334</v>
      </c>
      <c r="M152" s="96">
        <v>133333334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91"/>
      <c r="C153" s="91"/>
      <c r="D153" s="91"/>
      <c r="E153" s="92"/>
      <c r="F153" s="93">
        <v>4</v>
      </c>
      <c r="G153" s="93" t="s">
        <v>41</v>
      </c>
      <c r="H153" s="94" t="s">
        <v>23</v>
      </c>
      <c r="I153" s="95" t="s">
        <v>23</v>
      </c>
      <c r="J153" s="93" t="s">
        <v>24</v>
      </c>
      <c r="K153" s="93" t="s">
        <v>47</v>
      </c>
      <c r="L153" s="96">
        <v>0</v>
      </c>
      <c r="M153" s="96">
        <v>5473270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91"/>
      <c r="C154" s="91"/>
      <c r="D154" s="91"/>
      <c r="E154" s="92"/>
      <c r="F154" s="93">
        <v>5</v>
      </c>
      <c r="G154" s="93" t="s">
        <v>41</v>
      </c>
      <c r="H154" s="94" t="s">
        <v>23</v>
      </c>
      <c r="I154" s="95" t="s">
        <v>23</v>
      </c>
      <c r="J154" s="93" t="s">
        <v>24</v>
      </c>
      <c r="K154" s="93" t="s">
        <v>47</v>
      </c>
      <c r="L154" s="96">
        <v>0</v>
      </c>
      <c r="M154" s="96">
        <v>7915951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91"/>
      <c r="C155" s="91"/>
      <c r="D155" s="91"/>
      <c r="E155" s="92"/>
      <c r="F155" s="93">
        <v>6</v>
      </c>
      <c r="G155" s="93" t="s">
        <v>41</v>
      </c>
      <c r="H155" s="94" t="s">
        <v>23</v>
      </c>
      <c r="I155" s="95" t="s">
        <v>23</v>
      </c>
      <c r="J155" s="93" t="s">
        <v>24</v>
      </c>
      <c r="K155" s="93" t="s">
        <v>47</v>
      </c>
      <c r="L155" s="96">
        <v>0</v>
      </c>
      <c r="M155" s="96">
        <v>11153542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91"/>
      <c r="C156" s="91"/>
      <c r="D156" s="91"/>
      <c r="E156" s="92"/>
      <c r="F156" s="93">
        <v>7</v>
      </c>
      <c r="G156" s="93" t="s">
        <v>41</v>
      </c>
      <c r="H156" s="94" t="s">
        <v>23</v>
      </c>
      <c r="I156" s="95" t="s">
        <v>23</v>
      </c>
      <c r="J156" s="93" t="s">
        <v>24</v>
      </c>
      <c r="K156" s="93" t="s">
        <v>47</v>
      </c>
      <c r="L156" s="96">
        <v>0</v>
      </c>
      <c r="M156" s="96">
        <v>13488571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91"/>
      <c r="C157" s="91"/>
      <c r="D157" s="91"/>
      <c r="E157" s="92"/>
      <c r="F157" s="93">
        <v>8</v>
      </c>
      <c r="G157" s="93" t="s">
        <v>28</v>
      </c>
      <c r="H157" s="94">
        <v>6</v>
      </c>
      <c r="I157" s="95">
        <v>30</v>
      </c>
      <c r="J157" s="93" t="s">
        <v>36</v>
      </c>
      <c r="K157" s="93" t="s">
        <v>250</v>
      </c>
      <c r="L157" s="96">
        <v>25372554</v>
      </c>
      <c r="M157" s="96">
        <v>4228759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91"/>
      <c r="C158" s="91"/>
      <c r="D158" s="91"/>
      <c r="E158" s="92"/>
      <c r="F158" s="93">
        <v>9</v>
      </c>
      <c r="G158" s="93" t="s">
        <v>28</v>
      </c>
      <c r="H158" s="94">
        <v>6</v>
      </c>
      <c r="I158" s="95">
        <v>30</v>
      </c>
      <c r="J158" s="93" t="s">
        <v>256</v>
      </c>
      <c r="K158" s="93" t="s">
        <v>33</v>
      </c>
      <c r="L158" s="96">
        <v>92410870</v>
      </c>
      <c r="M158" s="96">
        <v>36964348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91"/>
      <c r="C159" s="91"/>
      <c r="D159" s="91"/>
      <c r="E159" s="92"/>
      <c r="F159" s="93">
        <v>10</v>
      </c>
      <c r="G159" s="93" t="s">
        <v>28</v>
      </c>
      <c r="H159" s="94">
        <v>5</v>
      </c>
      <c r="I159" s="95">
        <v>30</v>
      </c>
      <c r="J159" s="93" t="s">
        <v>36</v>
      </c>
      <c r="K159" s="93" t="s">
        <v>39</v>
      </c>
      <c r="L159" s="96">
        <v>42464357</v>
      </c>
      <c r="M159" s="96">
        <v>0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91"/>
      <c r="C160" s="91"/>
      <c r="D160" s="91"/>
      <c r="E160" s="92"/>
      <c r="F160" s="93">
        <v>11</v>
      </c>
      <c r="G160" s="93" t="s">
        <v>41</v>
      </c>
      <c r="H160" s="94" t="s">
        <v>23</v>
      </c>
      <c r="I160" s="95" t="s">
        <v>23</v>
      </c>
      <c r="J160" s="93" t="s">
        <v>42</v>
      </c>
      <c r="K160" s="93" t="s">
        <v>39</v>
      </c>
      <c r="L160" s="96">
        <v>26441551</v>
      </c>
      <c r="M160" s="96">
        <v>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91"/>
      <c r="C161" s="91"/>
      <c r="D161" s="91"/>
      <c r="E161" s="92"/>
      <c r="F161" s="93">
        <v>12</v>
      </c>
      <c r="G161" s="93" t="s">
        <v>41</v>
      </c>
      <c r="H161" s="94" t="s">
        <v>23</v>
      </c>
      <c r="I161" s="95" t="s">
        <v>23</v>
      </c>
      <c r="J161" s="93" t="s">
        <v>42</v>
      </c>
      <c r="K161" s="93" t="s">
        <v>39</v>
      </c>
      <c r="L161" s="96">
        <v>26329212</v>
      </c>
      <c r="M161" s="96">
        <v>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91"/>
      <c r="C162" s="91"/>
      <c r="D162" s="91"/>
      <c r="E162" s="92"/>
      <c r="F162" s="93">
        <v>13</v>
      </c>
      <c r="G162" s="93" t="s">
        <v>28</v>
      </c>
      <c r="H162" s="94">
        <v>6</v>
      </c>
      <c r="I162" s="95">
        <v>30</v>
      </c>
      <c r="J162" s="93" t="s">
        <v>34</v>
      </c>
      <c r="K162" s="93" t="s">
        <v>29</v>
      </c>
      <c r="L162" s="96">
        <v>76958887</v>
      </c>
      <c r="M162" s="96">
        <v>51305924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91"/>
      <c r="C163" s="91"/>
      <c r="D163" s="91"/>
      <c r="E163" s="92"/>
      <c r="F163" s="93">
        <v>14</v>
      </c>
      <c r="G163" s="93" t="s">
        <v>28</v>
      </c>
      <c r="H163" s="94">
        <v>6</v>
      </c>
      <c r="I163" s="95">
        <v>30</v>
      </c>
      <c r="J163" s="93" t="s">
        <v>30</v>
      </c>
      <c r="K163" s="93" t="s">
        <v>31</v>
      </c>
      <c r="L163" s="96">
        <v>100000000</v>
      </c>
      <c r="M163" s="96">
        <v>100000000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46" t="str">
        <f>B150 &amp; " Total"</f>
        <v>2025-110 Total</v>
      </c>
      <c r="C164" s="46" t="s">
        <v>26</v>
      </c>
      <c r="D164" s="46" t="s">
        <v>26</v>
      </c>
      <c r="E164" s="65" t="str">
        <f>E150</f>
        <v>Single Family</v>
      </c>
      <c r="F164" s="50" t="s">
        <v>26</v>
      </c>
      <c r="G164" s="51" t="s">
        <v>26</v>
      </c>
      <c r="H164" s="55" t="s">
        <v>26</v>
      </c>
      <c r="I164" s="75" t="s">
        <v>26</v>
      </c>
      <c r="J164" s="51" t="s">
        <v>26</v>
      </c>
      <c r="K164" s="51" t="s">
        <v>26</v>
      </c>
      <c r="L164" s="60">
        <f>SUM(L150:L163)</f>
        <v>703310765</v>
      </c>
      <c r="M164" s="60">
        <f>SUM(M150:M163)</f>
        <v>543863699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15" customHeight="1" x14ac:dyDescent="0.35">
      <c r="A165" s="37"/>
      <c r="B165" s="91" t="s">
        <v>239</v>
      </c>
      <c r="C165" s="91" t="s">
        <v>65</v>
      </c>
      <c r="D165" s="91" t="s">
        <v>21</v>
      </c>
      <c r="E165" s="92" t="s">
        <v>7</v>
      </c>
      <c r="F165" s="93">
        <v>1</v>
      </c>
      <c r="G165" s="93" t="s">
        <v>58</v>
      </c>
      <c r="H165" s="94">
        <v>5.4850000000000003</v>
      </c>
      <c r="I165" s="95">
        <v>40</v>
      </c>
      <c r="J165" s="93" t="s">
        <v>56</v>
      </c>
      <c r="K165" s="93" t="s">
        <v>64</v>
      </c>
      <c r="L165" s="96">
        <v>100000000</v>
      </c>
      <c r="M165" s="96">
        <f>100000000+4600000+18900000</f>
        <v>123500000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2" customHeight="1" x14ac:dyDescent="0.35">
      <c r="A166" s="37"/>
      <c r="B166" s="46" t="str">
        <f>B165 &amp; " Total"</f>
        <v>2025-111 Total</v>
      </c>
      <c r="C166" s="46" t="s">
        <v>26</v>
      </c>
      <c r="D166" s="46" t="s">
        <v>26</v>
      </c>
      <c r="E166" s="65" t="str">
        <f>E165</f>
        <v>Multifamily</v>
      </c>
      <c r="F166" s="50" t="s">
        <v>26</v>
      </c>
      <c r="G166" s="51" t="s">
        <v>26</v>
      </c>
      <c r="H166" s="55" t="s">
        <v>26</v>
      </c>
      <c r="I166" s="75" t="s">
        <v>26</v>
      </c>
      <c r="J166" s="51" t="s">
        <v>26</v>
      </c>
      <c r="K166" s="51" t="s">
        <v>26</v>
      </c>
      <c r="L166" s="60">
        <f>SUM(L165:L165)</f>
        <v>100000000</v>
      </c>
      <c r="M166" s="60">
        <f>SUM(M165:M165)</f>
        <v>123500000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s="105" customFormat="1" ht="14.5" x14ac:dyDescent="0.35">
      <c r="A167" s="91"/>
      <c r="B167" s="91" t="s">
        <v>240</v>
      </c>
      <c r="C167" s="91" t="s">
        <v>20</v>
      </c>
      <c r="D167" s="91" t="s">
        <v>21</v>
      </c>
      <c r="E167" s="92" t="s">
        <v>7</v>
      </c>
      <c r="F167" s="93">
        <v>1</v>
      </c>
      <c r="G167" s="93" t="s">
        <v>22</v>
      </c>
      <c r="H167" s="94" t="s">
        <v>23</v>
      </c>
      <c r="I167" s="95" t="s">
        <v>23</v>
      </c>
      <c r="J167" s="93" t="s">
        <v>24</v>
      </c>
      <c r="K167" s="93" t="s">
        <v>25</v>
      </c>
      <c r="L167" s="96">
        <v>505221183</v>
      </c>
      <c r="M167" s="96">
        <v>505221183</v>
      </c>
      <c r="N167" s="91"/>
      <c r="O167" s="91"/>
      <c r="P167" s="91"/>
      <c r="Q167" s="91"/>
      <c r="R167" s="91"/>
      <c r="S167" s="91"/>
      <c r="T167" s="91"/>
      <c r="U167" s="91"/>
      <c r="V167" s="91"/>
    </row>
    <row r="168" spans="1:22" ht="14.15" customHeight="1" x14ac:dyDescent="0.35">
      <c r="A168" s="37"/>
      <c r="B168" s="46" t="str">
        <f>B167 &amp; " Total"</f>
        <v>2025-112 Total</v>
      </c>
      <c r="C168" s="46" t="s">
        <v>26</v>
      </c>
      <c r="D168" s="46" t="s">
        <v>26</v>
      </c>
      <c r="E168" s="65" t="str">
        <f>E167</f>
        <v>Multifamily</v>
      </c>
      <c r="F168" s="50" t="s">
        <v>26</v>
      </c>
      <c r="G168" s="51" t="s">
        <v>26</v>
      </c>
      <c r="H168" s="55" t="s">
        <v>26</v>
      </c>
      <c r="I168" s="75" t="s">
        <v>26</v>
      </c>
      <c r="J168" s="51" t="s">
        <v>26</v>
      </c>
      <c r="K168" s="51" t="s">
        <v>26</v>
      </c>
      <c r="L168" s="60">
        <f>SUM(L167:L167)</f>
        <v>505221183</v>
      </c>
      <c r="M168" s="60">
        <f>SUM(M167:M167)</f>
        <v>505221183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5" customHeight="1" x14ac:dyDescent="0.35">
      <c r="A169" s="37"/>
      <c r="B169" s="91" t="s">
        <v>241</v>
      </c>
      <c r="C169" s="91" t="s">
        <v>53</v>
      </c>
      <c r="D169" s="91" t="s">
        <v>21</v>
      </c>
      <c r="E169" s="92" t="s">
        <v>8</v>
      </c>
      <c r="F169" s="93">
        <v>1</v>
      </c>
      <c r="G169" s="93" t="s">
        <v>28</v>
      </c>
      <c r="H169" s="102">
        <v>5.9969999999999999</v>
      </c>
      <c r="I169" s="95">
        <v>50</v>
      </c>
      <c r="J169" s="93" t="s">
        <v>69</v>
      </c>
      <c r="K169" s="93" t="s">
        <v>71</v>
      </c>
      <c r="L169" s="96">
        <v>90025625</v>
      </c>
      <c r="M169" s="96">
        <v>90025625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5" customHeight="1" x14ac:dyDescent="0.35">
      <c r="A170" s="37"/>
      <c r="B170" s="91"/>
      <c r="C170" s="91"/>
      <c r="D170" s="91"/>
      <c r="E170" s="92"/>
      <c r="F170" s="93">
        <v>2</v>
      </c>
      <c r="G170" s="93" t="s">
        <v>28</v>
      </c>
      <c r="H170" s="102">
        <v>5.6660000000000004</v>
      </c>
      <c r="I170" s="95">
        <v>50</v>
      </c>
      <c r="J170" s="93" t="s">
        <v>69</v>
      </c>
      <c r="K170" s="93" t="s">
        <v>70</v>
      </c>
      <c r="L170" s="96">
        <v>113179564</v>
      </c>
      <c r="M170" s="96">
        <v>113179564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5" customHeight="1" x14ac:dyDescent="0.35">
      <c r="A171" s="37"/>
      <c r="B171" s="91"/>
      <c r="C171" s="91"/>
      <c r="D171" s="91"/>
      <c r="E171" s="92"/>
      <c r="F171" s="93">
        <v>3</v>
      </c>
      <c r="G171" s="93" t="s">
        <v>41</v>
      </c>
      <c r="H171" s="94" t="s">
        <v>23</v>
      </c>
      <c r="I171" s="95" t="s">
        <v>23</v>
      </c>
      <c r="J171" s="93" t="s">
        <v>72</v>
      </c>
      <c r="K171" s="93" t="s">
        <v>71</v>
      </c>
      <c r="L171" s="96">
        <v>113207638</v>
      </c>
      <c r="M171" s="96">
        <v>113207638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5" customHeight="1" x14ac:dyDescent="0.35">
      <c r="A172" s="37"/>
      <c r="B172" s="91"/>
      <c r="C172" s="91"/>
      <c r="D172" s="91"/>
      <c r="E172" s="92"/>
      <c r="F172" s="93">
        <v>4</v>
      </c>
      <c r="G172" s="93" t="s">
        <v>28</v>
      </c>
      <c r="H172" s="94">
        <v>5.9260000000000002</v>
      </c>
      <c r="I172" s="95">
        <v>50</v>
      </c>
      <c r="J172" s="93" t="s">
        <v>69</v>
      </c>
      <c r="K172" s="93" t="s">
        <v>70</v>
      </c>
      <c r="L172" s="96">
        <v>42389053</v>
      </c>
      <c r="M172" s="96">
        <v>42389053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5" customHeight="1" x14ac:dyDescent="0.35">
      <c r="A173" s="37"/>
      <c r="B173" s="91"/>
      <c r="C173" s="91"/>
      <c r="D173" s="91"/>
      <c r="E173" s="92"/>
      <c r="F173" s="93">
        <v>5</v>
      </c>
      <c r="G173" s="93" t="s">
        <v>28</v>
      </c>
      <c r="H173" s="94">
        <v>5.6920000000000002</v>
      </c>
      <c r="I173" s="95">
        <v>50</v>
      </c>
      <c r="J173" s="93" t="s">
        <v>69</v>
      </c>
      <c r="K173" s="48" t="s">
        <v>70</v>
      </c>
      <c r="L173" s="96">
        <v>57485571</v>
      </c>
      <c r="M173" s="96">
        <v>57485571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5" customHeight="1" x14ac:dyDescent="0.35">
      <c r="A174" s="37"/>
      <c r="B174" s="91"/>
      <c r="C174" s="91"/>
      <c r="D174" s="91"/>
      <c r="E174" s="92"/>
      <c r="F174" s="93">
        <v>6</v>
      </c>
      <c r="G174" s="93" t="s">
        <v>28</v>
      </c>
      <c r="H174" s="94">
        <v>5.8890000000000002</v>
      </c>
      <c r="I174" s="95">
        <v>50</v>
      </c>
      <c r="J174" s="93" t="s">
        <v>69</v>
      </c>
      <c r="K174" s="48" t="s">
        <v>70</v>
      </c>
      <c r="L174" s="96">
        <v>30144219</v>
      </c>
      <c r="M174" s="96">
        <v>30144219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5" customHeight="1" x14ac:dyDescent="0.35">
      <c r="A175" s="37"/>
      <c r="B175" s="91"/>
      <c r="C175" s="91"/>
      <c r="D175" s="91"/>
      <c r="E175" s="92"/>
      <c r="F175" s="93">
        <v>7</v>
      </c>
      <c r="G175" s="93" t="s">
        <v>28</v>
      </c>
      <c r="H175" s="94">
        <v>5.6870000000000003</v>
      </c>
      <c r="I175" s="95">
        <v>50</v>
      </c>
      <c r="J175" s="93" t="s">
        <v>69</v>
      </c>
      <c r="K175" s="48" t="s">
        <v>70</v>
      </c>
      <c r="L175" s="96">
        <v>106343343</v>
      </c>
      <c r="M175" s="96">
        <v>106343343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5" customHeight="1" x14ac:dyDescent="0.35">
      <c r="A176" s="37"/>
      <c r="B176" s="91"/>
      <c r="C176" s="91"/>
      <c r="D176" s="91"/>
      <c r="E176" s="92"/>
      <c r="F176" s="93">
        <v>8</v>
      </c>
      <c r="G176" s="93" t="s">
        <v>28</v>
      </c>
      <c r="H176" s="106">
        <v>5.96</v>
      </c>
      <c r="I176" s="95">
        <v>50</v>
      </c>
      <c r="J176" s="93" t="s">
        <v>69</v>
      </c>
      <c r="K176" s="48" t="s">
        <v>70</v>
      </c>
      <c r="L176" s="96">
        <v>6000000</v>
      </c>
      <c r="M176" s="96">
        <v>6000000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5" customHeight="1" x14ac:dyDescent="0.35">
      <c r="A177" s="37"/>
      <c r="B177" s="91"/>
      <c r="C177" s="91"/>
      <c r="D177" s="91"/>
      <c r="E177" s="92"/>
      <c r="F177" s="93">
        <v>9</v>
      </c>
      <c r="G177" s="93" t="s">
        <v>28</v>
      </c>
      <c r="H177" s="103">
        <v>5.9749999999999996</v>
      </c>
      <c r="I177" s="95">
        <v>50</v>
      </c>
      <c r="J177" s="93" t="s">
        <v>69</v>
      </c>
      <c r="K177" s="48" t="s">
        <v>70</v>
      </c>
      <c r="L177" s="96">
        <v>27000000</v>
      </c>
      <c r="M177" s="96">
        <v>27000000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5" customHeight="1" x14ac:dyDescent="0.35">
      <c r="A178" s="37"/>
      <c r="B178" s="91"/>
      <c r="C178" s="91"/>
      <c r="D178" s="91"/>
      <c r="E178" s="92"/>
      <c r="F178" s="93">
        <v>10</v>
      </c>
      <c r="G178" s="93" t="s">
        <v>28</v>
      </c>
      <c r="H178" s="94">
        <v>5.94</v>
      </c>
      <c r="I178" s="95">
        <v>50</v>
      </c>
      <c r="J178" s="93" t="s">
        <v>69</v>
      </c>
      <c r="K178" s="48" t="s">
        <v>70</v>
      </c>
      <c r="L178" s="96">
        <v>2000000</v>
      </c>
      <c r="M178" s="96">
        <v>2000000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5" customHeight="1" x14ac:dyDescent="0.35">
      <c r="A179" s="37"/>
      <c r="B179" s="91"/>
      <c r="C179" s="91"/>
      <c r="D179" s="91"/>
      <c r="E179" s="92"/>
      <c r="F179" s="93">
        <v>11</v>
      </c>
      <c r="G179" s="93" t="s">
        <v>28</v>
      </c>
      <c r="H179" s="94">
        <v>5.9509999999999996</v>
      </c>
      <c r="I179" s="95">
        <v>50</v>
      </c>
      <c r="J179" s="93" t="s">
        <v>69</v>
      </c>
      <c r="K179" s="48" t="s">
        <v>70</v>
      </c>
      <c r="L179" s="96">
        <v>7500000</v>
      </c>
      <c r="M179" s="96">
        <v>7500000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5" customHeight="1" x14ac:dyDescent="0.35">
      <c r="A180" s="37"/>
      <c r="B180" s="91"/>
      <c r="C180" s="91"/>
      <c r="D180" s="91"/>
      <c r="E180" s="92"/>
      <c r="F180" s="93">
        <v>12</v>
      </c>
      <c r="G180" s="93" t="s">
        <v>28</v>
      </c>
      <c r="H180" s="94">
        <v>5.9550000000000001</v>
      </c>
      <c r="I180" s="95">
        <v>50</v>
      </c>
      <c r="J180" s="93" t="s">
        <v>69</v>
      </c>
      <c r="K180" s="48" t="s">
        <v>71</v>
      </c>
      <c r="L180" s="96">
        <v>15000000</v>
      </c>
      <c r="M180" s="96">
        <v>15000000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5" customHeight="1" x14ac:dyDescent="0.35">
      <c r="A181" s="37"/>
      <c r="B181" s="91"/>
      <c r="C181" s="91"/>
      <c r="D181" s="91"/>
      <c r="E181" s="92"/>
      <c r="F181" s="93">
        <v>13</v>
      </c>
      <c r="G181" s="93" t="s">
        <v>28</v>
      </c>
      <c r="H181" s="94">
        <v>5.8419999999999996</v>
      </c>
      <c r="I181" s="95">
        <v>50</v>
      </c>
      <c r="J181" s="93" t="s">
        <v>69</v>
      </c>
      <c r="K181" s="48" t="s">
        <v>70</v>
      </c>
      <c r="L181" s="96">
        <v>2500000</v>
      </c>
      <c r="M181" s="96">
        <v>2500000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5" customHeight="1" x14ac:dyDescent="0.35">
      <c r="A182" s="37"/>
      <c r="B182" s="46" t="str">
        <f>B169 &amp; " Total"</f>
        <v>2025-H13 Total</v>
      </c>
      <c r="C182" s="46" t="s">
        <v>26</v>
      </c>
      <c r="D182" s="46" t="s">
        <v>26</v>
      </c>
      <c r="E182" s="65" t="str">
        <f>E169</f>
        <v>Reverse REMIC</v>
      </c>
      <c r="F182" s="50" t="s">
        <v>26</v>
      </c>
      <c r="G182" s="51" t="s">
        <v>26</v>
      </c>
      <c r="H182" s="55" t="s">
        <v>26</v>
      </c>
      <c r="I182" s="51" t="s">
        <v>26</v>
      </c>
      <c r="J182" s="51" t="s">
        <v>26</v>
      </c>
      <c r="K182" s="51" t="s">
        <v>26</v>
      </c>
      <c r="L182" s="60">
        <f>SUM(L169:L181)</f>
        <v>612775013</v>
      </c>
      <c r="M182" s="60">
        <f>SUM(M169:M181)</f>
        <v>612775013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5" customHeight="1" thickBot="1" x14ac:dyDescent="0.4">
      <c r="A183" s="37"/>
      <c r="B183" s="47" t="s">
        <v>9</v>
      </c>
      <c r="C183" s="47" t="s">
        <v>26</v>
      </c>
      <c r="D183" s="47" t="s">
        <v>26</v>
      </c>
      <c r="E183" s="47" t="s">
        <v>26</v>
      </c>
      <c r="F183" s="52" t="s">
        <v>26</v>
      </c>
      <c r="G183" s="52" t="s">
        <v>26</v>
      </c>
      <c r="H183" s="56" t="s">
        <v>26</v>
      </c>
      <c r="I183" s="52" t="s">
        <v>26</v>
      </c>
      <c r="J183" s="52" t="s">
        <v>26</v>
      </c>
      <c r="K183" s="52" t="s">
        <v>26</v>
      </c>
      <c r="L183" s="61">
        <f>SUMIF(B17:B$182, "*Total", L17:L$182)</f>
        <v>16749867571</v>
      </c>
      <c r="M183" s="61">
        <f>SUMIF(B17:B$182, "*Total", M17:M$182)</f>
        <v>17955540341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37" t="s">
        <v>73</v>
      </c>
      <c r="C184" s="37"/>
      <c r="D184" s="37"/>
      <c r="E184" s="37"/>
      <c r="F184" s="48"/>
      <c r="G184" s="48"/>
      <c r="H184" s="53"/>
      <c r="I184" s="48"/>
      <c r="J184" s="48"/>
      <c r="K184" s="48"/>
      <c r="L184" s="58"/>
      <c r="M184" s="58"/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/>
      <c r="C185" s="37"/>
      <c r="D185" s="37"/>
      <c r="E185" s="37"/>
      <c r="F185" s="48"/>
      <c r="G185" s="48"/>
      <c r="H185" s="53"/>
      <c r="I185" s="48"/>
      <c r="J185" s="48"/>
      <c r="K185" s="48"/>
      <c r="L185" s="58"/>
      <c r="M185" s="58"/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/>
      <c r="G186" s="48"/>
      <c r="H186" s="53"/>
      <c r="I186" s="48"/>
      <c r="J186" s="48"/>
      <c r="K186" s="48"/>
      <c r="L186" s="58"/>
      <c r="M186" s="58"/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/>
      <c r="G187" s="48"/>
      <c r="H187" s="53"/>
      <c r="I187" s="48"/>
      <c r="J187" s="48"/>
      <c r="K187" s="48"/>
      <c r="L187" s="58"/>
      <c r="M187" s="58"/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customHeight="1" x14ac:dyDescent="0.35">
      <c r="A188" s="37"/>
      <c r="B188" s="37"/>
      <c r="C188" s="37"/>
      <c r="D188" s="37"/>
      <c r="E188" s="37"/>
      <c r="F188" s="48"/>
      <c r="G188" s="48"/>
      <c r="H188" s="53"/>
      <c r="I188" s="48"/>
      <c r="J188" s="48"/>
      <c r="K188" s="72"/>
      <c r="L188" s="58"/>
      <c r="M188" s="70"/>
      <c r="N188" s="58"/>
      <c r="O188" s="37"/>
      <c r="P188" s="37"/>
      <c r="Q188" s="37"/>
      <c r="R188" s="37"/>
      <c r="S188" s="37"/>
      <c r="T188" s="37"/>
      <c r="U188" s="37"/>
      <c r="V188" s="37"/>
    </row>
    <row r="189" spans="1:22" ht="14.5" customHeight="1" x14ac:dyDescent="0.35">
      <c r="A189" s="37"/>
      <c r="B189" s="37"/>
      <c r="C189" s="37"/>
      <c r="D189" s="37"/>
      <c r="E189" s="37"/>
      <c r="F189" s="48"/>
      <c r="G189" s="48"/>
      <c r="H189" s="53"/>
      <c r="I189" s="48"/>
      <c r="J189" s="48"/>
      <c r="K189" s="72"/>
      <c r="L189" s="58"/>
      <c r="M189" s="70"/>
      <c r="N189" s="58"/>
      <c r="O189" s="37"/>
      <c r="P189" s="37"/>
      <c r="Q189" s="37"/>
      <c r="R189" s="37"/>
      <c r="S189" s="37"/>
      <c r="T189" s="37"/>
      <c r="U189" s="37"/>
      <c r="V189" s="37"/>
    </row>
    <row r="190" spans="1:22" ht="14.5" customHeight="1" x14ac:dyDescent="0.35">
      <c r="A190" s="37"/>
      <c r="B190" s="37"/>
      <c r="C190" s="37"/>
      <c r="D190" s="37"/>
      <c r="E190" s="37"/>
      <c r="F190" s="48"/>
      <c r="G190" s="48"/>
      <c r="H190" s="53"/>
      <c r="I190" s="48"/>
      <c r="J190" s="48"/>
      <c r="K190" s="72"/>
      <c r="L190" s="58"/>
      <c r="M190" s="71"/>
      <c r="N190" s="58"/>
      <c r="O190" s="37"/>
      <c r="P190" s="37"/>
      <c r="Q190" s="37"/>
      <c r="R190" s="37"/>
      <c r="S190" s="37"/>
      <c r="T190" s="37"/>
      <c r="U190" s="37"/>
      <c r="V190" s="37"/>
    </row>
    <row r="191" spans="1:22" ht="14.5" customHeight="1" x14ac:dyDescent="0.35">
      <c r="A191" s="37"/>
      <c r="B191" s="37"/>
      <c r="C191" s="37"/>
      <c r="D191" s="37"/>
      <c r="E191" s="37"/>
      <c r="F191" s="48"/>
      <c r="G191" s="48"/>
      <c r="H191" s="53"/>
      <c r="I191" s="48"/>
      <c r="J191" s="48"/>
      <c r="K191" s="72"/>
      <c r="L191" s="58"/>
      <c r="M191" s="70"/>
      <c r="N191" s="58"/>
      <c r="O191" s="37"/>
      <c r="P191" s="37"/>
      <c r="Q191" s="37"/>
      <c r="R191" s="37"/>
      <c r="S191" s="37"/>
      <c r="T191" s="37"/>
      <c r="U191" s="37"/>
      <c r="V191" s="37"/>
    </row>
    <row r="192" spans="1:22" ht="14.5" customHeight="1" x14ac:dyDescent="0.35">
      <c r="A192" s="37"/>
      <c r="B192" s="37"/>
      <c r="C192" s="37"/>
      <c r="D192" s="37"/>
      <c r="E192" s="37"/>
      <c r="F192" s="48"/>
      <c r="G192" s="48"/>
      <c r="H192" s="53"/>
      <c r="I192" s="48"/>
      <c r="J192" s="48"/>
      <c r="K192" s="72"/>
      <c r="L192" s="58"/>
      <c r="M192" s="70"/>
      <c r="N192" s="58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/>
      <c r="G193" s="48"/>
      <c r="H193" s="53"/>
      <c r="I193" s="48"/>
      <c r="J193" s="48"/>
      <c r="K193" s="48"/>
      <c r="L193" s="58"/>
      <c r="M193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/>
      <c r="G194" s="48"/>
      <c r="H194" s="53"/>
      <c r="I194" s="48"/>
      <c r="J194" s="48"/>
      <c r="K194" s="48"/>
      <c r="L194" s="58"/>
      <c r="M194" s="58"/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/>
      <c r="G195" s="48"/>
      <c r="H195" s="53"/>
      <c r="I195" s="48"/>
      <c r="J195" s="48"/>
      <c r="K195" s="48"/>
      <c r="L195" s="58"/>
      <c r="M195" s="58"/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/>
      <c r="G196" s="48"/>
      <c r="H196" s="53"/>
      <c r="I196" s="48"/>
      <c r="J196" s="48"/>
      <c r="K196" s="48"/>
      <c r="L196" s="58"/>
      <c r="M196" s="58"/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/>
      <c r="G197" s="48"/>
      <c r="H197" s="53"/>
      <c r="I197" s="48"/>
      <c r="J197" s="48"/>
      <c r="K197" s="48"/>
      <c r="L197" s="58"/>
      <c r="M197" s="58"/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/>
      <c r="G198" s="48"/>
      <c r="H198" s="53"/>
      <c r="I198" s="48"/>
      <c r="J198" s="48"/>
      <c r="K198" s="48"/>
      <c r="L198" s="58"/>
      <c r="M198" s="58"/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/>
      <c r="G199" s="48"/>
      <c r="H199" s="53"/>
      <c r="I199" s="48"/>
      <c r="J199" s="48"/>
      <c r="K199" s="48"/>
      <c r="L199" s="58"/>
      <c r="M199" s="58"/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/>
      <c r="G200" s="48"/>
      <c r="H200" s="53"/>
      <c r="I200" s="48"/>
      <c r="J200" s="48"/>
      <c r="K200" s="48"/>
      <c r="L200" s="58"/>
      <c r="M200" s="58"/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/>
      <c r="G201" s="48"/>
      <c r="H201" s="53"/>
      <c r="I201" s="48"/>
      <c r="J201" s="48"/>
      <c r="K201" s="48"/>
      <c r="L201" s="58"/>
      <c r="M201" s="58"/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/>
      <c r="G202" s="48"/>
      <c r="H202" s="53"/>
      <c r="I202" s="48"/>
      <c r="J202" s="48"/>
      <c r="K202" s="48"/>
      <c r="L202" s="58"/>
      <c r="M202" s="58"/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/>
      <c r="G203" s="48"/>
      <c r="H203" s="53"/>
      <c r="I203" s="48"/>
      <c r="J203" s="48"/>
      <c r="K203" s="48"/>
      <c r="L203" s="58"/>
      <c r="M203" s="58"/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/>
      <c r="G204" s="48"/>
      <c r="H204" s="53"/>
      <c r="I204" s="48"/>
      <c r="J204" s="48"/>
      <c r="K204" s="48"/>
      <c r="L204" s="58"/>
      <c r="M204" s="58"/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/>
      <c r="G205" s="48"/>
      <c r="H205" s="53"/>
      <c r="I205" s="48"/>
      <c r="J205" s="48"/>
      <c r="K205" s="48"/>
      <c r="L205" s="58"/>
      <c r="M205" s="58"/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37"/>
      <c r="C206" s="37"/>
      <c r="D206" s="37"/>
      <c r="E206" s="37"/>
      <c r="F206" s="48"/>
      <c r="G206" s="48"/>
      <c r="H206" s="53"/>
      <c r="I206" s="48"/>
      <c r="J206" s="48"/>
      <c r="K206" s="48"/>
      <c r="L206" s="58"/>
      <c r="M206" s="58"/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4.5" x14ac:dyDescent="0.35">
      <c r="A207" s="37"/>
      <c r="B207" s="37"/>
      <c r="C207" s="37"/>
      <c r="D207" s="37"/>
      <c r="E207" s="37"/>
      <c r="F207" s="48"/>
      <c r="G207" s="48"/>
      <c r="H207" s="53"/>
      <c r="I207" s="48"/>
      <c r="J207" s="48"/>
      <c r="K207" s="48"/>
      <c r="L207" s="58"/>
      <c r="M207" s="58"/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/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</sheetData>
  <mergeCells count="1">
    <mergeCell ref="B1:I1"/>
  </mergeCells>
  <phoneticPr fontId="19" type="noConversion"/>
  <pageMargins left="0.7" right="0.7" top="0.75" bottom="0.75" header="0.3" footer="0.3"/>
  <pageSetup scale="28" orientation="portrait" r:id="rId1"/>
  <rowBreaks count="1" manualBreakCount="1">
    <brk id="1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5" x14ac:dyDescent="0.25"/>
  <cols>
    <col min="2" max="2" width="28.81640625" customWidth="1"/>
    <col min="3" max="3" width="31.54296875" bestFit="1" customWidth="1"/>
    <col min="4" max="4" width="43.54296875" bestFit="1" customWidth="1"/>
    <col min="5" max="5" width="25.453125" bestFit="1" customWidth="1"/>
    <col min="6" max="6" width="8.453125" style="2" bestFit="1" customWidth="1"/>
    <col min="7" max="7" width="9.81640625" style="2" bestFit="1" customWidth="1"/>
    <col min="8" max="8" width="8" style="57" bestFit="1" customWidth="1"/>
    <col min="9" max="9" width="8.54296875" style="2" bestFit="1" customWidth="1"/>
    <col min="10" max="10" width="26.1796875" style="2" customWidth="1"/>
    <col min="11" max="11" width="29.453125" style="2" customWidth="1"/>
    <col min="12" max="12" width="32" style="62" bestFit="1" customWidth="1"/>
    <col min="13" max="13" width="22.26953125" style="62" bestFit="1" customWidth="1"/>
  </cols>
  <sheetData>
    <row r="1" spans="1:22" ht="26.5" x14ac:dyDescent="0.5">
      <c r="A1" s="37"/>
      <c r="B1" s="78" t="s">
        <v>74</v>
      </c>
      <c r="C1" s="78"/>
      <c r="D1" s="78"/>
      <c r="E1" s="78"/>
      <c r="F1" s="78"/>
      <c r="G1" s="78"/>
      <c r="H1" s="78"/>
      <c r="I1" s="78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79"/>
      <c r="H6" s="79"/>
      <c r="I6" s="79"/>
      <c r="J6" s="79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79"/>
      <c r="H7" s="79"/>
      <c r="I7" s="79"/>
      <c r="J7" s="79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79"/>
      <c r="H8" s="79"/>
      <c r="I8" s="79"/>
      <c r="J8" s="79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79"/>
      <c r="H9" s="79"/>
      <c r="I9" s="79"/>
      <c r="J9" s="79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79"/>
      <c r="H10" s="79"/>
      <c r="I10" s="79"/>
      <c r="J10" s="79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75</v>
      </c>
      <c r="C17" s="37" t="s">
        <v>27</v>
      </c>
      <c r="D17" s="37" t="s">
        <v>21</v>
      </c>
      <c r="E17" s="37" t="s">
        <v>6</v>
      </c>
      <c r="F17" s="48">
        <v>1</v>
      </c>
      <c r="G17" s="48" t="s">
        <v>28</v>
      </c>
      <c r="H17" s="53">
        <v>7</v>
      </c>
      <c r="I17" s="48">
        <v>30</v>
      </c>
      <c r="J17" s="48" t="s">
        <v>76</v>
      </c>
      <c r="K17" s="48" t="s">
        <v>77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28</v>
      </c>
      <c r="H18" s="53">
        <v>6</v>
      </c>
      <c r="I18" s="48">
        <v>30</v>
      </c>
      <c r="J18" s="48" t="s">
        <v>78</v>
      </c>
      <c r="K18" s="48" t="s">
        <v>79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28</v>
      </c>
      <c r="H19" s="53">
        <v>6</v>
      </c>
      <c r="I19" s="48">
        <v>30</v>
      </c>
      <c r="J19" s="48" t="s">
        <v>78</v>
      </c>
      <c r="K19" s="48" t="s">
        <v>79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28</v>
      </c>
      <c r="H20" s="53">
        <v>6</v>
      </c>
      <c r="I20" s="48">
        <v>30</v>
      </c>
      <c r="J20" s="48" t="s">
        <v>80</v>
      </c>
      <c r="K20" s="48" t="s">
        <v>81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28</v>
      </c>
      <c r="H21" s="53">
        <v>6</v>
      </c>
      <c r="I21" s="48">
        <v>30</v>
      </c>
      <c r="J21" s="48" t="s">
        <v>80</v>
      </c>
      <c r="K21" s="48" t="s">
        <v>81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28</v>
      </c>
      <c r="H22" s="53">
        <v>6.5</v>
      </c>
      <c r="I22" s="48">
        <v>30</v>
      </c>
      <c r="J22" s="48" t="s">
        <v>76</v>
      </c>
      <c r="K22" s="48" t="s">
        <v>77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28</v>
      </c>
      <c r="H23" s="53">
        <v>6.5</v>
      </c>
      <c r="I23" s="48">
        <v>30</v>
      </c>
      <c r="J23" s="48" t="s">
        <v>76</v>
      </c>
      <c r="K23" s="48" t="s">
        <v>77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28</v>
      </c>
      <c r="H24" s="53">
        <v>6</v>
      </c>
      <c r="I24" s="48">
        <v>30</v>
      </c>
      <c r="J24" s="48" t="s">
        <v>82</v>
      </c>
      <c r="K24" s="48" t="s">
        <v>83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28</v>
      </c>
      <c r="H25" s="53">
        <v>6</v>
      </c>
      <c r="I25" s="48">
        <v>30</v>
      </c>
      <c r="J25" s="48" t="s">
        <v>84</v>
      </c>
      <c r="K25" s="48" t="s">
        <v>85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41</v>
      </c>
      <c r="H26" s="53" t="s">
        <v>23</v>
      </c>
      <c r="I26" s="48" t="s">
        <v>23</v>
      </c>
      <c r="J26" s="48" t="s">
        <v>86</v>
      </c>
      <c r="K26" s="48" t="s">
        <v>77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41</v>
      </c>
      <c r="H27" s="53" t="s">
        <v>23</v>
      </c>
      <c r="I27" s="48" t="s">
        <v>23</v>
      </c>
      <c r="J27" s="48" t="s">
        <v>86</v>
      </c>
      <c r="K27" s="48" t="s">
        <v>87</v>
      </c>
      <c r="L27" s="58">
        <v>12599980</v>
      </c>
      <c r="M27" s="58" t="s">
        <v>88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28</v>
      </c>
      <c r="H28" s="53">
        <v>5.5</v>
      </c>
      <c r="I28" s="48">
        <v>30</v>
      </c>
      <c r="J28" s="48" t="s">
        <v>82</v>
      </c>
      <c r="K28" s="48" t="s">
        <v>87</v>
      </c>
      <c r="L28" s="58">
        <v>81921747</v>
      </c>
      <c r="M28" s="58" t="s">
        <v>88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37</v>
      </c>
      <c r="H29" s="53">
        <v>5.718</v>
      </c>
      <c r="I29" s="48">
        <v>30</v>
      </c>
      <c r="J29" s="48" t="s">
        <v>76</v>
      </c>
      <c r="K29" s="48" t="s">
        <v>89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28</v>
      </c>
      <c r="H30" s="53">
        <v>7</v>
      </c>
      <c r="I30" s="48">
        <v>30</v>
      </c>
      <c r="J30" s="48" t="s">
        <v>80</v>
      </c>
      <c r="K30" s="48" t="s">
        <v>81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41</v>
      </c>
      <c r="H31" s="53" t="s">
        <v>23</v>
      </c>
      <c r="I31" s="48" t="s">
        <v>23</v>
      </c>
      <c r="J31" s="48" t="s">
        <v>90</v>
      </c>
      <c r="K31" s="48" t="s">
        <v>87</v>
      </c>
      <c r="L31" s="58">
        <v>15838803</v>
      </c>
      <c r="M31" s="58" t="s">
        <v>88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28</v>
      </c>
      <c r="H32" s="53">
        <v>5.5</v>
      </c>
      <c r="I32" s="48">
        <v>30</v>
      </c>
      <c r="J32" s="48" t="s">
        <v>82</v>
      </c>
      <c r="K32" s="48" t="s">
        <v>87</v>
      </c>
      <c r="L32" s="58">
        <v>8925649</v>
      </c>
      <c r="M32" s="58" t="s">
        <v>88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28</v>
      </c>
      <c r="H33" s="53">
        <v>4</v>
      </c>
      <c r="I33" s="48">
        <v>40</v>
      </c>
      <c r="J33" s="48" t="s">
        <v>76</v>
      </c>
      <c r="K33" s="48" t="s">
        <v>91</v>
      </c>
      <c r="L33" s="58">
        <v>23402770</v>
      </c>
      <c r="M33" s="58" t="s">
        <v>88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28</v>
      </c>
      <c r="H34" s="53">
        <v>4.5</v>
      </c>
      <c r="I34" s="48">
        <v>40</v>
      </c>
      <c r="J34" s="48" t="s">
        <v>76</v>
      </c>
      <c r="K34" s="48" t="s">
        <v>91</v>
      </c>
      <c r="L34" s="58">
        <v>22372810</v>
      </c>
      <c r="M34" s="58" t="s">
        <v>88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37</v>
      </c>
      <c r="H35" s="53">
        <v>5.5</v>
      </c>
      <c r="I35" s="48">
        <v>30</v>
      </c>
      <c r="J35" s="48" t="s">
        <v>76</v>
      </c>
      <c r="K35" s="48" t="s">
        <v>92</v>
      </c>
      <c r="L35" s="58">
        <v>4326723</v>
      </c>
      <c r="M35" s="58" t="s">
        <v>88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41</v>
      </c>
      <c r="H36" s="53" t="s">
        <v>23</v>
      </c>
      <c r="I36" s="48" t="s">
        <v>23</v>
      </c>
      <c r="J36" s="48" t="s">
        <v>86</v>
      </c>
      <c r="K36" s="48" t="s">
        <v>93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">
        <v>94</v>
      </c>
      <c r="C37" s="46" t="s">
        <v>26</v>
      </c>
      <c r="D37" s="46" t="s">
        <v>26</v>
      </c>
      <c r="E37" s="46" t="s">
        <v>26</v>
      </c>
      <c r="F37" s="50" t="s">
        <v>26</v>
      </c>
      <c r="G37" s="51" t="s">
        <v>26</v>
      </c>
      <c r="H37" s="55" t="s">
        <v>26</v>
      </c>
      <c r="I37" s="51" t="s">
        <v>26</v>
      </c>
      <c r="J37" s="51" t="s">
        <v>26</v>
      </c>
      <c r="K37" s="51" t="s">
        <v>26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95</v>
      </c>
      <c r="C38" s="37" t="s">
        <v>53</v>
      </c>
      <c r="D38" s="37" t="s">
        <v>21</v>
      </c>
      <c r="E38" s="37" t="s">
        <v>96</v>
      </c>
      <c r="F38" s="48">
        <v>1</v>
      </c>
      <c r="G38" s="48" t="s">
        <v>28</v>
      </c>
      <c r="H38" s="53">
        <v>6</v>
      </c>
      <c r="I38" s="48">
        <v>30</v>
      </c>
      <c r="J38" s="48" t="s">
        <v>76</v>
      </c>
      <c r="K38" s="48" t="s">
        <v>91</v>
      </c>
      <c r="L38" s="58">
        <v>90000000</v>
      </c>
      <c r="M38" s="58" t="s">
        <v>88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</v>
      </c>
      <c r="G39" s="48" t="s">
        <v>28</v>
      </c>
      <c r="H39" s="53">
        <v>6.5</v>
      </c>
      <c r="I39" s="48">
        <v>30</v>
      </c>
      <c r="J39" s="48" t="s">
        <v>97</v>
      </c>
      <c r="K39" s="48" t="s">
        <v>83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3</v>
      </c>
      <c r="G40" s="48" t="s">
        <v>41</v>
      </c>
      <c r="H40" s="53" t="s">
        <v>23</v>
      </c>
      <c r="I40" s="48" t="s">
        <v>23</v>
      </c>
      <c r="J40" s="48" t="s">
        <v>98</v>
      </c>
      <c r="K40" s="48" t="s">
        <v>81</v>
      </c>
      <c r="L40" s="58" t="s">
        <v>99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4</v>
      </c>
      <c r="G41" s="48" t="s">
        <v>41</v>
      </c>
      <c r="H41" s="53" t="s">
        <v>23</v>
      </c>
      <c r="I41" s="48" t="s">
        <v>23</v>
      </c>
      <c r="J41" s="48" t="s">
        <v>98</v>
      </c>
      <c r="K41" s="48" t="s">
        <v>81</v>
      </c>
      <c r="L41" s="58" t="s">
        <v>99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5</v>
      </c>
      <c r="G42" s="48" t="s">
        <v>28</v>
      </c>
      <c r="H42" s="53">
        <v>6</v>
      </c>
      <c r="I42" s="48">
        <v>30</v>
      </c>
      <c r="J42" s="48" t="s">
        <v>78</v>
      </c>
      <c r="K42" s="48" t="s">
        <v>79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6</v>
      </c>
      <c r="G43" s="48" t="s">
        <v>28</v>
      </c>
      <c r="H43" s="53">
        <v>6.5</v>
      </c>
      <c r="I43" s="48">
        <v>30</v>
      </c>
      <c r="J43" s="48" t="s">
        <v>76</v>
      </c>
      <c r="K43" s="48" t="s">
        <v>77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7</v>
      </c>
      <c r="G44" s="48" t="s">
        <v>28</v>
      </c>
      <c r="H44" s="53">
        <v>6.5</v>
      </c>
      <c r="I44" s="48">
        <v>40</v>
      </c>
      <c r="J44" s="48" t="s">
        <v>76</v>
      </c>
      <c r="K44" s="48" t="s">
        <v>77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8</v>
      </c>
      <c r="G45" s="48" t="s">
        <v>28</v>
      </c>
      <c r="H45" s="53">
        <v>5</v>
      </c>
      <c r="I45" s="48">
        <v>30</v>
      </c>
      <c r="J45" s="48" t="s">
        <v>82</v>
      </c>
      <c r="K45" s="48" t="s">
        <v>87</v>
      </c>
      <c r="L45" s="58">
        <v>7620392</v>
      </c>
      <c r="M45" s="58" t="s">
        <v>88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9</v>
      </c>
      <c r="G46" s="48" t="s">
        <v>100</v>
      </c>
      <c r="H46" s="53">
        <v>6.5</v>
      </c>
      <c r="I46" s="48">
        <v>30</v>
      </c>
      <c r="J46" s="48" t="s">
        <v>76</v>
      </c>
      <c r="K46" s="48" t="s">
        <v>77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10</v>
      </c>
      <c r="G47" s="48" t="s">
        <v>28</v>
      </c>
      <c r="H47" s="53">
        <v>5.5</v>
      </c>
      <c r="I47" s="48">
        <v>30</v>
      </c>
      <c r="J47" s="48" t="s">
        <v>76</v>
      </c>
      <c r="K47" s="48" t="s">
        <v>91</v>
      </c>
      <c r="L47" s="58">
        <v>5000000</v>
      </c>
      <c r="M47" s="58" t="s">
        <v>88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11</v>
      </c>
      <c r="G48" s="48" t="s">
        <v>28</v>
      </c>
      <c r="H48" s="53">
        <v>7</v>
      </c>
      <c r="I48" s="48">
        <v>30</v>
      </c>
      <c r="J48" s="48" t="s">
        <v>76</v>
      </c>
      <c r="K48" s="48" t="s">
        <v>77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37"/>
      <c r="F49" s="48">
        <v>12</v>
      </c>
      <c r="G49" s="48" t="s">
        <v>28</v>
      </c>
      <c r="H49" s="53">
        <v>7</v>
      </c>
      <c r="I49" s="48">
        <v>30</v>
      </c>
      <c r="J49" s="48" t="s">
        <v>76</v>
      </c>
      <c r="K49" s="48" t="s">
        <v>77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37"/>
      <c r="F50" s="48">
        <v>13</v>
      </c>
      <c r="G50" s="48" t="s">
        <v>28</v>
      </c>
      <c r="H50" s="53">
        <v>6</v>
      </c>
      <c r="I50" s="48">
        <v>30</v>
      </c>
      <c r="J50" s="48" t="s">
        <v>82</v>
      </c>
      <c r="K50" s="48" t="s">
        <v>87</v>
      </c>
      <c r="L50" s="58">
        <v>21707165</v>
      </c>
      <c r="M50" s="58" t="s">
        <v>88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37"/>
      <c r="F51" s="48">
        <v>14</v>
      </c>
      <c r="G51" s="48" t="s">
        <v>28</v>
      </c>
      <c r="H51" s="53">
        <v>6.5</v>
      </c>
      <c r="I51" s="48">
        <v>30</v>
      </c>
      <c r="J51" s="48" t="s">
        <v>76</v>
      </c>
      <c r="K51" s="48" t="s">
        <v>77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37"/>
      <c r="F52" s="48">
        <v>15</v>
      </c>
      <c r="G52" s="48" t="s">
        <v>28</v>
      </c>
      <c r="H52" s="53">
        <v>7</v>
      </c>
      <c r="I52" s="48">
        <v>30</v>
      </c>
      <c r="J52" s="48" t="s">
        <v>76</v>
      </c>
      <c r="K52" s="48" t="s">
        <v>77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37"/>
      <c r="F53" s="48">
        <v>16</v>
      </c>
      <c r="G53" s="48" t="s">
        <v>28</v>
      </c>
      <c r="H53" s="53">
        <v>6</v>
      </c>
      <c r="I53" s="48">
        <v>40</v>
      </c>
      <c r="J53" s="48" t="s">
        <v>76</v>
      </c>
      <c r="K53" s="48" t="s">
        <v>91</v>
      </c>
      <c r="L53" s="58">
        <v>97360130</v>
      </c>
      <c r="M53" s="58" t="s">
        <v>88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37"/>
      <c r="F54" s="48">
        <v>17</v>
      </c>
      <c r="G54" s="48" t="s">
        <v>28</v>
      </c>
      <c r="H54" s="53">
        <v>7</v>
      </c>
      <c r="I54" s="48">
        <v>30</v>
      </c>
      <c r="J54" s="48" t="s">
        <v>76</v>
      </c>
      <c r="K54" s="48" t="s">
        <v>77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37"/>
      <c r="F55" s="48">
        <v>18</v>
      </c>
      <c r="G55" s="48" t="s">
        <v>101</v>
      </c>
      <c r="H55" s="53" t="s">
        <v>23</v>
      </c>
      <c r="I55" s="48" t="s">
        <v>23</v>
      </c>
      <c r="J55" s="48" t="s">
        <v>98</v>
      </c>
      <c r="K55" s="48" t="s">
        <v>81</v>
      </c>
      <c r="L55" s="58" t="s">
        <v>99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19</v>
      </c>
      <c r="G56" s="48" t="s">
        <v>28</v>
      </c>
      <c r="H56" s="53">
        <v>5.5</v>
      </c>
      <c r="I56" s="48">
        <v>30</v>
      </c>
      <c r="J56" s="48" t="s">
        <v>82</v>
      </c>
      <c r="K56" s="48" t="s">
        <v>87</v>
      </c>
      <c r="L56" s="58">
        <v>80082610</v>
      </c>
      <c r="M56" s="58" t="s">
        <v>88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20</v>
      </c>
      <c r="G57" s="48" t="s">
        <v>41</v>
      </c>
      <c r="H57" s="53" t="s">
        <v>23</v>
      </c>
      <c r="I57" s="48" t="s">
        <v>23</v>
      </c>
      <c r="J57" s="48" t="s">
        <v>86</v>
      </c>
      <c r="K57" s="48" t="s">
        <v>77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21</v>
      </c>
      <c r="G58" s="48" t="s">
        <v>28</v>
      </c>
      <c r="H58" s="53">
        <v>5.5</v>
      </c>
      <c r="I58" s="48">
        <v>30</v>
      </c>
      <c r="J58" s="48" t="s">
        <v>80</v>
      </c>
      <c r="K58" s="48" t="s">
        <v>91</v>
      </c>
      <c r="L58" s="58">
        <v>16537431</v>
      </c>
      <c r="M58" s="58" t="s">
        <v>88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22</v>
      </c>
      <c r="G59" s="48" t="s">
        <v>41</v>
      </c>
      <c r="H59" s="53" t="s">
        <v>23</v>
      </c>
      <c r="I59" s="48" t="s">
        <v>23</v>
      </c>
      <c r="J59" s="48" t="s">
        <v>102</v>
      </c>
      <c r="K59" s="48" t="s">
        <v>91</v>
      </c>
      <c r="L59" s="58">
        <v>17076026</v>
      </c>
      <c r="M59" s="58" t="s">
        <v>88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46" t="s">
        <v>103</v>
      </c>
      <c r="C60" s="46" t="s">
        <v>26</v>
      </c>
      <c r="D60" s="46" t="s">
        <v>26</v>
      </c>
      <c r="E60" s="46" t="s">
        <v>26</v>
      </c>
      <c r="F60" s="50" t="s">
        <v>26</v>
      </c>
      <c r="G60" s="51" t="s">
        <v>26</v>
      </c>
      <c r="H60" s="55" t="s">
        <v>26</v>
      </c>
      <c r="I60" s="51" t="s">
        <v>26</v>
      </c>
      <c r="J60" s="51" t="s">
        <v>26</v>
      </c>
      <c r="K60" s="51" t="s">
        <v>26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 t="s">
        <v>104</v>
      </c>
      <c r="C61" s="37" t="s">
        <v>50</v>
      </c>
      <c r="D61" s="37" t="s">
        <v>21</v>
      </c>
      <c r="E61" s="37" t="s">
        <v>6</v>
      </c>
      <c r="F61" s="48">
        <v>1</v>
      </c>
      <c r="G61" s="48" t="s">
        <v>28</v>
      </c>
      <c r="H61" s="53">
        <v>6.5</v>
      </c>
      <c r="I61" s="48">
        <v>30</v>
      </c>
      <c r="J61" s="48" t="s">
        <v>76</v>
      </c>
      <c r="K61" s="48" t="s">
        <v>77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2</v>
      </c>
      <c r="G62" s="48" t="s">
        <v>28</v>
      </c>
      <c r="H62" s="53">
        <v>6.5</v>
      </c>
      <c r="I62" s="48">
        <v>30</v>
      </c>
      <c r="J62" s="48" t="s">
        <v>76</v>
      </c>
      <c r="K62" s="48" t="s">
        <v>77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3</v>
      </c>
      <c r="G63" s="48" t="s">
        <v>28</v>
      </c>
      <c r="H63" s="53">
        <v>6</v>
      </c>
      <c r="I63" s="48">
        <v>30</v>
      </c>
      <c r="J63" s="48" t="s">
        <v>84</v>
      </c>
      <c r="K63" s="48" t="s">
        <v>85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4</v>
      </c>
      <c r="G64" s="48" t="s">
        <v>28</v>
      </c>
      <c r="H64" s="53">
        <v>6</v>
      </c>
      <c r="I64" s="48">
        <v>30</v>
      </c>
      <c r="J64" s="48" t="s">
        <v>76</v>
      </c>
      <c r="K64" s="48" t="s">
        <v>79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5</v>
      </c>
      <c r="G65" s="48" t="s">
        <v>28</v>
      </c>
      <c r="H65" s="53">
        <v>6</v>
      </c>
      <c r="I65" s="48">
        <v>30</v>
      </c>
      <c r="J65" s="48" t="s">
        <v>80</v>
      </c>
      <c r="K65" s="48" t="s">
        <v>91</v>
      </c>
      <c r="L65" s="58">
        <v>64162662</v>
      </c>
      <c r="M65" s="58" t="s">
        <v>88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6</v>
      </c>
      <c r="G66" s="48" t="s">
        <v>28</v>
      </c>
      <c r="H66" s="53">
        <v>7</v>
      </c>
      <c r="I66" s="48">
        <v>30</v>
      </c>
      <c r="J66" s="48" t="s">
        <v>76</v>
      </c>
      <c r="K66" s="48" t="s">
        <v>77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7</v>
      </c>
      <c r="G67" s="48" t="s">
        <v>28</v>
      </c>
      <c r="H67" s="53">
        <v>6</v>
      </c>
      <c r="I67" s="48">
        <v>30</v>
      </c>
      <c r="J67" s="48" t="s">
        <v>84</v>
      </c>
      <c r="K67" s="48" t="s">
        <v>85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8</v>
      </c>
      <c r="G68" s="48" t="s">
        <v>41</v>
      </c>
      <c r="H68" s="53" t="s">
        <v>23</v>
      </c>
      <c r="I68" s="48" t="s">
        <v>23</v>
      </c>
      <c r="J68" s="48" t="s">
        <v>105</v>
      </c>
      <c r="K68" s="48" t="s">
        <v>87</v>
      </c>
      <c r="L68" s="58">
        <v>73039347</v>
      </c>
      <c r="M68" s="58" t="s">
        <v>88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37"/>
      <c r="F69" s="48">
        <v>9</v>
      </c>
      <c r="G69" s="48" t="s">
        <v>100</v>
      </c>
      <c r="H69" s="53">
        <v>6.5</v>
      </c>
      <c r="I69" s="48">
        <v>30</v>
      </c>
      <c r="J69" s="48" t="s">
        <v>76</v>
      </c>
      <c r="K69" s="48" t="s">
        <v>77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37"/>
      <c r="F70" s="48">
        <v>10</v>
      </c>
      <c r="G70" s="48" t="s">
        <v>28</v>
      </c>
      <c r="H70" s="53">
        <v>6.5</v>
      </c>
      <c r="I70" s="48">
        <v>30</v>
      </c>
      <c r="J70" s="48" t="s">
        <v>106</v>
      </c>
      <c r="K70" s="48" t="s">
        <v>79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11</v>
      </c>
      <c r="G71" s="48" t="s">
        <v>28</v>
      </c>
      <c r="H71" s="53">
        <v>6</v>
      </c>
      <c r="I71" s="48">
        <v>30</v>
      </c>
      <c r="J71" s="48" t="s">
        <v>84</v>
      </c>
      <c r="K71" s="48" t="s">
        <v>85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46" t="s">
        <v>107</v>
      </c>
      <c r="C72" s="46" t="s">
        <v>26</v>
      </c>
      <c r="D72" s="46" t="s">
        <v>26</v>
      </c>
      <c r="E72" s="46" t="s">
        <v>26</v>
      </c>
      <c r="F72" s="50" t="s">
        <v>26</v>
      </c>
      <c r="G72" s="51" t="s">
        <v>26</v>
      </c>
      <c r="H72" s="55" t="s">
        <v>26</v>
      </c>
      <c r="I72" s="51" t="s">
        <v>26</v>
      </c>
      <c r="J72" s="51" t="s">
        <v>26</v>
      </c>
      <c r="K72" s="51" t="s">
        <v>26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 t="s">
        <v>108</v>
      </c>
      <c r="C73" s="37" t="s">
        <v>57</v>
      </c>
      <c r="D73" s="37" t="s">
        <v>21</v>
      </c>
      <c r="E73" s="37" t="s">
        <v>6</v>
      </c>
      <c r="F73" s="48">
        <v>1</v>
      </c>
      <c r="G73" s="48" t="s">
        <v>28</v>
      </c>
      <c r="H73" s="53">
        <v>6</v>
      </c>
      <c r="I73" s="48">
        <v>30</v>
      </c>
      <c r="J73" s="48" t="s">
        <v>82</v>
      </c>
      <c r="K73" s="48" t="s">
        <v>87</v>
      </c>
      <c r="L73" s="58">
        <v>60542546</v>
      </c>
      <c r="M73" s="58" t="s">
        <v>88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2</v>
      </c>
      <c r="G74" s="48" t="s">
        <v>28</v>
      </c>
      <c r="H74" s="53">
        <v>6</v>
      </c>
      <c r="I74" s="48">
        <v>30</v>
      </c>
      <c r="J74" s="48" t="s">
        <v>84</v>
      </c>
      <c r="K74" s="48" t="s">
        <v>85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3</v>
      </c>
      <c r="G75" s="48" t="s">
        <v>28</v>
      </c>
      <c r="H75" s="53">
        <v>6.5</v>
      </c>
      <c r="I75" s="48">
        <v>30</v>
      </c>
      <c r="J75" s="48" t="s">
        <v>76</v>
      </c>
      <c r="K75" s="48" t="s">
        <v>77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46" t="s">
        <v>109</v>
      </c>
      <c r="C76" s="46" t="s">
        <v>26</v>
      </c>
      <c r="D76" s="46" t="s">
        <v>26</v>
      </c>
      <c r="E76" s="46" t="s">
        <v>26</v>
      </c>
      <c r="F76" s="50" t="s">
        <v>26</v>
      </c>
      <c r="G76" s="51" t="s">
        <v>26</v>
      </c>
      <c r="H76" s="55" t="s">
        <v>26</v>
      </c>
      <c r="I76" s="51" t="s">
        <v>26</v>
      </c>
      <c r="J76" s="51" t="s">
        <v>26</v>
      </c>
      <c r="K76" s="51" t="s">
        <v>26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 t="s">
        <v>110</v>
      </c>
      <c r="C77" s="37" t="s">
        <v>44</v>
      </c>
      <c r="D77" s="37" t="s">
        <v>21</v>
      </c>
      <c r="E77" s="37" t="s">
        <v>96</v>
      </c>
      <c r="F77" s="48">
        <v>1</v>
      </c>
      <c r="G77" s="48" t="s">
        <v>100</v>
      </c>
      <c r="H77" s="53">
        <v>6</v>
      </c>
      <c r="I77" s="48">
        <v>30</v>
      </c>
      <c r="J77" s="48" t="s">
        <v>80</v>
      </c>
      <c r="K77" s="48" t="s">
        <v>91</v>
      </c>
      <c r="L77" s="58">
        <v>21154000</v>
      </c>
      <c r="M77" s="58" t="s">
        <v>88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2</v>
      </c>
      <c r="G78" s="48" t="s">
        <v>28</v>
      </c>
      <c r="H78" s="53">
        <v>6.5</v>
      </c>
      <c r="I78" s="48">
        <v>30</v>
      </c>
      <c r="J78" s="48" t="s">
        <v>76</v>
      </c>
      <c r="K78" s="48" t="s">
        <v>77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3</v>
      </c>
      <c r="G79" s="48" t="s">
        <v>28</v>
      </c>
      <c r="H79" s="53">
        <v>7</v>
      </c>
      <c r="I79" s="48">
        <v>30</v>
      </c>
      <c r="J79" s="48" t="s">
        <v>82</v>
      </c>
      <c r="K79" s="48" t="s">
        <v>83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4</v>
      </c>
      <c r="G80" s="48" t="s">
        <v>28</v>
      </c>
      <c r="H80" s="53">
        <v>5.5</v>
      </c>
      <c r="I80" s="48">
        <v>30</v>
      </c>
      <c r="J80" s="48" t="s">
        <v>80</v>
      </c>
      <c r="K80" s="48" t="s">
        <v>91</v>
      </c>
      <c r="L80" s="58">
        <v>88877820</v>
      </c>
      <c r="M80" s="58" t="s">
        <v>88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5</v>
      </c>
      <c r="G81" s="48" t="s">
        <v>28</v>
      </c>
      <c r="H81" s="53">
        <v>4</v>
      </c>
      <c r="I81" s="48">
        <v>30</v>
      </c>
      <c r="J81" s="48" t="s">
        <v>82</v>
      </c>
      <c r="K81" s="48" t="s">
        <v>87</v>
      </c>
      <c r="L81" s="58">
        <v>76401040</v>
      </c>
      <c r="M81" s="58" t="s">
        <v>88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6</v>
      </c>
      <c r="G82" s="48" t="s">
        <v>28</v>
      </c>
      <c r="H82" s="53">
        <v>3.5</v>
      </c>
      <c r="I82" s="48">
        <v>30</v>
      </c>
      <c r="J82" s="48" t="s">
        <v>82</v>
      </c>
      <c r="K82" s="48" t="s">
        <v>87</v>
      </c>
      <c r="L82" s="58">
        <v>69787021</v>
      </c>
      <c r="M82" s="58" t="s">
        <v>88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7</v>
      </c>
      <c r="G83" s="48" t="s">
        <v>28</v>
      </c>
      <c r="H83" s="53">
        <v>6</v>
      </c>
      <c r="I83" s="48">
        <v>30</v>
      </c>
      <c r="J83" s="48" t="s">
        <v>78</v>
      </c>
      <c r="K83" s="48" t="s">
        <v>111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8</v>
      </c>
      <c r="G84" s="48" t="s">
        <v>28</v>
      </c>
      <c r="H84" s="53">
        <v>6.5</v>
      </c>
      <c r="I84" s="48">
        <v>30</v>
      </c>
      <c r="J84" s="48" t="s">
        <v>76</v>
      </c>
      <c r="K84" s="48" t="s">
        <v>77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9</v>
      </c>
      <c r="G85" s="48" t="s">
        <v>28</v>
      </c>
      <c r="H85" s="53">
        <v>7</v>
      </c>
      <c r="I85" s="48">
        <v>30</v>
      </c>
      <c r="J85" s="48" t="s">
        <v>76</v>
      </c>
      <c r="K85" s="48" t="s">
        <v>77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10</v>
      </c>
      <c r="G86" s="48" t="s">
        <v>41</v>
      </c>
      <c r="H86" s="53" t="s">
        <v>23</v>
      </c>
      <c r="I86" s="48" t="s">
        <v>23</v>
      </c>
      <c r="J86" s="48" t="s">
        <v>98</v>
      </c>
      <c r="K86" s="48" t="s">
        <v>81</v>
      </c>
      <c r="L86" s="58" t="s">
        <v>99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11</v>
      </c>
      <c r="G87" s="48" t="s">
        <v>28</v>
      </c>
      <c r="H87" s="53">
        <v>6</v>
      </c>
      <c r="I87" s="48">
        <v>30</v>
      </c>
      <c r="J87" s="48" t="s">
        <v>80</v>
      </c>
      <c r="K87" s="48" t="s">
        <v>91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12</v>
      </c>
      <c r="G88" s="48" t="s">
        <v>41</v>
      </c>
      <c r="H88" s="53" t="s">
        <v>23</v>
      </c>
      <c r="I88" s="48" t="s">
        <v>23</v>
      </c>
      <c r="J88" s="48" t="s">
        <v>86</v>
      </c>
      <c r="K88" s="48" t="s">
        <v>91</v>
      </c>
      <c r="L88" s="58">
        <v>3185890</v>
      </c>
      <c r="M88" s="58" t="s">
        <v>88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13</v>
      </c>
      <c r="G89" s="48" t="s">
        <v>41</v>
      </c>
      <c r="H89" s="53" t="s">
        <v>23</v>
      </c>
      <c r="I89" s="48" t="s">
        <v>23</v>
      </c>
      <c r="J89" s="48" t="s">
        <v>98</v>
      </c>
      <c r="K89" s="48" t="s">
        <v>112</v>
      </c>
      <c r="L89" s="58" t="s">
        <v>99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14</v>
      </c>
      <c r="G90" s="48" t="s">
        <v>41</v>
      </c>
      <c r="H90" s="53" t="s">
        <v>23</v>
      </c>
      <c r="I90" s="48" t="s">
        <v>23</v>
      </c>
      <c r="J90" s="48" t="s">
        <v>98</v>
      </c>
      <c r="K90" s="48" t="s">
        <v>112</v>
      </c>
      <c r="L90" s="58" t="s">
        <v>99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15</v>
      </c>
      <c r="G91" s="48" t="s">
        <v>41</v>
      </c>
      <c r="H91" s="53" t="s">
        <v>23</v>
      </c>
      <c r="I91" s="48" t="s">
        <v>23</v>
      </c>
      <c r="J91" s="48" t="s">
        <v>98</v>
      </c>
      <c r="K91" s="48" t="s">
        <v>112</v>
      </c>
      <c r="L91" s="58" t="s">
        <v>99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">
        <v>113</v>
      </c>
      <c r="C92" s="46" t="s">
        <v>26</v>
      </c>
      <c r="D92" s="46" t="s">
        <v>26</v>
      </c>
      <c r="E92" s="46" t="s">
        <v>26</v>
      </c>
      <c r="F92" s="50" t="s">
        <v>26</v>
      </c>
      <c r="G92" s="51" t="s">
        <v>26</v>
      </c>
      <c r="H92" s="55" t="s">
        <v>26</v>
      </c>
      <c r="I92" s="51" t="s">
        <v>26</v>
      </c>
      <c r="J92" s="51" t="s">
        <v>26</v>
      </c>
      <c r="K92" s="51" t="s">
        <v>26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114</v>
      </c>
      <c r="C93" s="37" t="s">
        <v>55</v>
      </c>
      <c r="D93" s="37" t="s">
        <v>21</v>
      </c>
      <c r="E93" s="37" t="s">
        <v>6</v>
      </c>
      <c r="F93" s="48">
        <v>1</v>
      </c>
      <c r="G93" s="48" t="s">
        <v>28</v>
      </c>
      <c r="H93" s="53">
        <v>6</v>
      </c>
      <c r="I93" s="48">
        <v>30</v>
      </c>
      <c r="J93" s="48" t="s">
        <v>78</v>
      </c>
      <c r="K93" s="48" t="s">
        <v>79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28</v>
      </c>
      <c r="H94" s="53">
        <v>6</v>
      </c>
      <c r="I94" s="48">
        <v>30</v>
      </c>
      <c r="J94" s="48" t="s">
        <v>78</v>
      </c>
      <c r="K94" s="48" t="s">
        <v>79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28</v>
      </c>
      <c r="H95" s="53">
        <v>6.5</v>
      </c>
      <c r="I95" s="48">
        <v>30</v>
      </c>
      <c r="J95" s="48" t="s">
        <v>115</v>
      </c>
      <c r="K95" s="48" t="s">
        <v>87</v>
      </c>
      <c r="L95" s="58">
        <v>34769204</v>
      </c>
      <c r="M95" s="58" t="s">
        <v>88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28</v>
      </c>
      <c r="H96" s="53">
        <v>6</v>
      </c>
      <c r="I96" s="48">
        <v>30</v>
      </c>
      <c r="J96" s="48" t="s">
        <v>82</v>
      </c>
      <c r="K96" s="48" t="s">
        <v>87</v>
      </c>
      <c r="L96" s="58">
        <v>70422535</v>
      </c>
      <c r="M96" s="58" t="s">
        <v>88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28</v>
      </c>
      <c r="H97" s="53">
        <v>6</v>
      </c>
      <c r="I97" s="48">
        <v>30</v>
      </c>
      <c r="J97" s="48" t="s">
        <v>84</v>
      </c>
      <c r="K97" s="48" t="s">
        <v>85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">
        <v>116</v>
      </c>
      <c r="C98" s="46" t="s">
        <v>26</v>
      </c>
      <c r="D98" s="46" t="s">
        <v>26</v>
      </c>
      <c r="E98" s="46" t="s">
        <v>26</v>
      </c>
      <c r="F98" s="50" t="s">
        <v>26</v>
      </c>
      <c r="G98" s="51" t="s">
        <v>26</v>
      </c>
      <c r="H98" s="55" t="s">
        <v>26</v>
      </c>
      <c r="I98" s="51" t="s">
        <v>26</v>
      </c>
      <c r="J98" s="51" t="s">
        <v>26</v>
      </c>
      <c r="K98" s="51" t="s">
        <v>26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117</v>
      </c>
      <c r="C99" s="37" t="s">
        <v>118</v>
      </c>
      <c r="D99" s="37" t="s">
        <v>119</v>
      </c>
      <c r="E99" s="37" t="s">
        <v>7</v>
      </c>
      <c r="F99" s="48">
        <v>1</v>
      </c>
      <c r="G99" s="48" t="s">
        <v>58</v>
      </c>
      <c r="H99" s="53">
        <v>3.94</v>
      </c>
      <c r="I99" s="48">
        <v>40</v>
      </c>
      <c r="J99" s="48" t="s">
        <v>80</v>
      </c>
      <c r="K99" s="48" t="s">
        <v>120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">
        <v>121</v>
      </c>
      <c r="C100" s="46" t="s">
        <v>26</v>
      </c>
      <c r="D100" s="46" t="s">
        <v>26</v>
      </c>
      <c r="E100" s="46" t="s">
        <v>26</v>
      </c>
      <c r="F100" s="50" t="s">
        <v>26</v>
      </c>
      <c r="G100" s="51" t="s">
        <v>26</v>
      </c>
      <c r="H100" s="55" t="s">
        <v>26</v>
      </c>
      <c r="I100" s="51" t="s">
        <v>26</v>
      </c>
      <c r="J100" s="51" t="s">
        <v>26</v>
      </c>
      <c r="K100" s="51" t="s">
        <v>26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122</v>
      </c>
      <c r="C101" s="37" t="s">
        <v>20</v>
      </c>
      <c r="D101" s="37" t="s">
        <v>21</v>
      </c>
      <c r="E101" s="37" t="s">
        <v>6</v>
      </c>
      <c r="F101" s="48">
        <v>1</v>
      </c>
      <c r="G101" s="48" t="s">
        <v>28</v>
      </c>
      <c r="H101" s="53">
        <v>6</v>
      </c>
      <c r="I101" s="48">
        <v>30</v>
      </c>
      <c r="J101" s="48" t="s">
        <v>123</v>
      </c>
      <c r="K101" s="48" t="s">
        <v>85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2</v>
      </c>
      <c r="G102" s="48" t="s">
        <v>28</v>
      </c>
      <c r="H102" s="53">
        <v>6</v>
      </c>
      <c r="I102" s="48">
        <v>30</v>
      </c>
      <c r="J102" s="48" t="s">
        <v>76</v>
      </c>
      <c r="K102" s="48" t="s">
        <v>91</v>
      </c>
      <c r="L102" s="58">
        <v>25000000</v>
      </c>
      <c r="M102" s="58" t="s">
        <v>88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3</v>
      </c>
      <c r="G103" s="48" t="s">
        <v>28</v>
      </c>
      <c r="H103" s="53">
        <v>6</v>
      </c>
      <c r="I103" s="48">
        <v>30</v>
      </c>
      <c r="J103" s="48" t="s">
        <v>123</v>
      </c>
      <c r="K103" s="48" t="s">
        <v>85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4</v>
      </c>
      <c r="G104" s="48" t="s">
        <v>28</v>
      </c>
      <c r="H104" s="53">
        <v>6.5</v>
      </c>
      <c r="I104" s="48">
        <v>30</v>
      </c>
      <c r="J104" s="48" t="s">
        <v>76</v>
      </c>
      <c r="K104" s="48" t="s">
        <v>77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5</v>
      </c>
      <c r="G105" s="48" t="s">
        <v>28</v>
      </c>
      <c r="H105" s="53">
        <v>6</v>
      </c>
      <c r="I105" s="48">
        <v>30</v>
      </c>
      <c r="J105" s="48" t="s">
        <v>84</v>
      </c>
      <c r="K105" s="48" t="s">
        <v>85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6</v>
      </c>
      <c r="G106" s="48" t="s">
        <v>28</v>
      </c>
      <c r="H106" s="53">
        <v>7.5</v>
      </c>
      <c r="I106" s="48">
        <v>40</v>
      </c>
      <c r="J106" s="48" t="s">
        <v>78</v>
      </c>
      <c r="K106" s="48" t="s">
        <v>79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7</v>
      </c>
      <c r="G107" s="48" t="s">
        <v>28</v>
      </c>
      <c r="H107" s="53">
        <v>6.5</v>
      </c>
      <c r="I107" s="48">
        <v>40</v>
      </c>
      <c r="J107" s="48" t="s">
        <v>76</v>
      </c>
      <c r="K107" s="48" t="s">
        <v>124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8</v>
      </c>
      <c r="G108" s="48" t="s">
        <v>28</v>
      </c>
      <c r="H108" s="53">
        <v>6</v>
      </c>
      <c r="I108" s="48">
        <v>30</v>
      </c>
      <c r="J108" s="48" t="s">
        <v>84</v>
      </c>
      <c r="K108" s="48" t="s">
        <v>85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9</v>
      </c>
      <c r="G109" s="48" t="s">
        <v>41</v>
      </c>
      <c r="H109" s="53" t="s">
        <v>23</v>
      </c>
      <c r="I109" s="48" t="s">
        <v>23</v>
      </c>
      <c r="J109" s="48" t="s">
        <v>98</v>
      </c>
      <c r="K109" s="48" t="s">
        <v>81</v>
      </c>
      <c r="L109" s="58" t="s">
        <v>99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10</v>
      </c>
      <c r="G110" s="48" t="s">
        <v>28</v>
      </c>
      <c r="H110" s="53">
        <v>6.5</v>
      </c>
      <c r="I110" s="48">
        <v>30</v>
      </c>
      <c r="J110" s="48" t="s">
        <v>76</v>
      </c>
      <c r="K110" s="48" t="s">
        <v>77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11</v>
      </c>
      <c r="G111" s="48" t="s">
        <v>28</v>
      </c>
      <c r="H111" s="53">
        <v>6.5</v>
      </c>
      <c r="I111" s="48">
        <v>30</v>
      </c>
      <c r="J111" s="48" t="s">
        <v>84</v>
      </c>
      <c r="K111" s="48" t="s">
        <v>85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12</v>
      </c>
      <c r="G112" s="48" t="s">
        <v>28</v>
      </c>
      <c r="H112" s="53">
        <v>7</v>
      </c>
      <c r="I112" s="48">
        <v>30</v>
      </c>
      <c r="J112" s="48" t="s">
        <v>76</v>
      </c>
      <c r="K112" s="48" t="s">
        <v>77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13</v>
      </c>
      <c r="G113" s="48" t="s">
        <v>28</v>
      </c>
      <c r="H113" s="53">
        <v>7.5</v>
      </c>
      <c r="I113" s="48">
        <v>30</v>
      </c>
      <c r="J113" s="48" t="s">
        <v>78</v>
      </c>
      <c r="K113" s="48" t="s">
        <v>79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14</v>
      </c>
      <c r="G114" s="48" t="s">
        <v>28</v>
      </c>
      <c r="H114" s="53">
        <v>6</v>
      </c>
      <c r="I114" s="48">
        <v>30</v>
      </c>
      <c r="J114" s="48" t="s">
        <v>76</v>
      </c>
      <c r="K114" s="48" t="s">
        <v>91</v>
      </c>
      <c r="L114" s="58">
        <v>12000000</v>
      </c>
      <c r="M114" s="58" t="s">
        <v>88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15</v>
      </c>
      <c r="G115" s="48" t="s">
        <v>28</v>
      </c>
      <c r="H115" s="53">
        <v>7</v>
      </c>
      <c r="I115" s="48">
        <v>30</v>
      </c>
      <c r="J115" s="48" t="s">
        <v>76</v>
      </c>
      <c r="K115" s="48" t="s">
        <v>77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16</v>
      </c>
      <c r="G116" s="48" t="s">
        <v>28</v>
      </c>
      <c r="H116" s="53">
        <v>7</v>
      </c>
      <c r="I116" s="48">
        <v>30</v>
      </c>
      <c r="J116" s="48" t="s">
        <v>80</v>
      </c>
      <c r="K116" s="48" t="s">
        <v>81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17</v>
      </c>
      <c r="G117" s="48" t="s">
        <v>28</v>
      </c>
      <c r="H117" s="53">
        <v>5</v>
      </c>
      <c r="I117" s="48">
        <v>30</v>
      </c>
      <c r="J117" s="48" t="s">
        <v>82</v>
      </c>
      <c r="K117" s="48" t="s">
        <v>87</v>
      </c>
      <c r="L117" s="58">
        <v>84939831</v>
      </c>
      <c r="M117" s="58" t="s">
        <v>88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18</v>
      </c>
      <c r="G118" s="48" t="s">
        <v>28</v>
      </c>
      <c r="H118" s="53">
        <v>6.5</v>
      </c>
      <c r="I118" s="48">
        <v>30</v>
      </c>
      <c r="J118" s="48" t="s">
        <v>106</v>
      </c>
      <c r="K118" s="48" t="s">
        <v>79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19</v>
      </c>
      <c r="G119" s="48" t="s">
        <v>28</v>
      </c>
      <c r="H119" s="53">
        <v>6.5</v>
      </c>
      <c r="I119" s="48">
        <v>30</v>
      </c>
      <c r="J119" s="48" t="s">
        <v>76</v>
      </c>
      <c r="K119" s="48" t="s">
        <v>77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20</v>
      </c>
      <c r="G120" s="48" t="s">
        <v>28</v>
      </c>
      <c r="H120" s="53">
        <v>7</v>
      </c>
      <c r="I120" s="48">
        <v>30</v>
      </c>
      <c r="J120" s="48" t="s">
        <v>76</v>
      </c>
      <c r="K120" s="48" t="s">
        <v>77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21</v>
      </c>
      <c r="G121" s="48" t="s">
        <v>28</v>
      </c>
      <c r="H121" s="53">
        <v>6</v>
      </c>
      <c r="I121" s="48">
        <v>30</v>
      </c>
      <c r="J121" s="48" t="s">
        <v>84</v>
      </c>
      <c r="K121" s="48" t="s">
        <v>85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22</v>
      </c>
      <c r="G122" s="48" t="s">
        <v>28</v>
      </c>
      <c r="H122" s="53">
        <v>7.5</v>
      </c>
      <c r="I122" s="48">
        <v>30</v>
      </c>
      <c r="J122" s="48" t="s">
        <v>76</v>
      </c>
      <c r="K122" s="48" t="s">
        <v>77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23</v>
      </c>
      <c r="G123" s="48" t="s">
        <v>28</v>
      </c>
      <c r="H123" s="53">
        <v>6</v>
      </c>
      <c r="I123" s="48">
        <v>30</v>
      </c>
      <c r="J123" s="48" t="s">
        <v>78</v>
      </c>
      <c r="K123" s="48" t="s">
        <v>79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24</v>
      </c>
      <c r="G124" s="48" t="s">
        <v>28</v>
      </c>
      <c r="H124" s="53">
        <v>5.5</v>
      </c>
      <c r="I124" s="48">
        <v>30</v>
      </c>
      <c r="J124" s="48" t="s">
        <v>82</v>
      </c>
      <c r="K124" s="48" t="s">
        <v>87</v>
      </c>
      <c r="L124" s="58">
        <v>140756519</v>
      </c>
      <c r="M124" s="58" t="s">
        <v>88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25</v>
      </c>
      <c r="G125" s="48" t="s">
        <v>28</v>
      </c>
      <c r="H125" s="53">
        <v>7.5</v>
      </c>
      <c r="I125" s="48">
        <v>30</v>
      </c>
      <c r="J125" s="48" t="s">
        <v>76</v>
      </c>
      <c r="K125" s="48" t="s">
        <v>77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26</v>
      </c>
      <c r="G126" s="48" t="s">
        <v>28</v>
      </c>
      <c r="H126" s="53">
        <v>5.5</v>
      </c>
      <c r="I126" s="48">
        <v>30</v>
      </c>
      <c r="J126" s="48" t="s">
        <v>84</v>
      </c>
      <c r="K126" s="48" t="s">
        <v>85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27</v>
      </c>
      <c r="G127" s="48" t="s">
        <v>28</v>
      </c>
      <c r="H127" s="53">
        <v>8</v>
      </c>
      <c r="I127" s="48">
        <v>30</v>
      </c>
      <c r="J127" s="48" t="s">
        <v>76</v>
      </c>
      <c r="K127" s="48" t="s">
        <v>77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46" t="s">
        <v>125</v>
      </c>
      <c r="C128" s="46" t="s">
        <v>26</v>
      </c>
      <c r="D128" s="46" t="s">
        <v>26</v>
      </c>
      <c r="E128" s="46" t="s">
        <v>26</v>
      </c>
      <c r="F128" s="50" t="s">
        <v>26</v>
      </c>
      <c r="G128" s="51" t="s">
        <v>26</v>
      </c>
      <c r="H128" s="55" t="s">
        <v>26</v>
      </c>
      <c r="I128" s="51" t="s">
        <v>26</v>
      </c>
      <c r="J128" s="51" t="s">
        <v>26</v>
      </c>
      <c r="K128" s="51" t="s">
        <v>26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 t="s">
        <v>126</v>
      </c>
      <c r="C129" s="37" t="s">
        <v>43</v>
      </c>
      <c r="D129" s="37" t="s">
        <v>21</v>
      </c>
      <c r="E129" s="37" t="s">
        <v>6</v>
      </c>
      <c r="F129" s="48">
        <v>1</v>
      </c>
      <c r="G129" s="48" t="s">
        <v>28</v>
      </c>
      <c r="H129" s="53">
        <v>5.5</v>
      </c>
      <c r="I129" s="48">
        <v>30</v>
      </c>
      <c r="J129" s="48" t="s">
        <v>82</v>
      </c>
      <c r="K129" s="48" t="s">
        <v>87</v>
      </c>
      <c r="L129" s="58">
        <v>59573982</v>
      </c>
      <c r="M129" s="58" t="s">
        <v>88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2</v>
      </c>
      <c r="G130" s="48" t="s">
        <v>100</v>
      </c>
      <c r="H130" s="53">
        <v>5</v>
      </c>
      <c r="I130" s="48">
        <v>30</v>
      </c>
      <c r="J130" s="48" t="s">
        <v>82</v>
      </c>
      <c r="K130" s="48" t="s">
        <v>87</v>
      </c>
      <c r="L130" s="58">
        <v>18000438</v>
      </c>
      <c r="M130" s="58" t="s">
        <v>88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3</v>
      </c>
      <c r="G131" s="48" t="s">
        <v>100</v>
      </c>
      <c r="H131" s="53">
        <v>6</v>
      </c>
      <c r="I131" s="48">
        <v>30</v>
      </c>
      <c r="J131" s="48" t="s">
        <v>82</v>
      </c>
      <c r="K131" s="48" t="s">
        <v>83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4</v>
      </c>
      <c r="G132" s="48" t="s">
        <v>28</v>
      </c>
      <c r="H132" s="53">
        <v>6</v>
      </c>
      <c r="I132" s="48">
        <v>30</v>
      </c>
      <c r="J132" s="48" t="s">
        <v>78</v>
      </c>
      <c r="K132" s="48" t="s">
        <v>79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5</v>
      </c>
      <c r="G133" s="48" t="s">
        <v>100</v>
      </c>
      <c r="H133" s="53">
        <v>6</v>
      </c>
      <c r="I133" s="48">
        <v>30</v>
      </c>
      <c r="J133" s="48" t="s">
        <v>82</v>
      </c>
      <c r="K133" s="48" t="s">
        <v>87</v>
      </c>
      <c r="L133" s="58">
        <v>14195271</v>
      </c>
      <c r="M133" s="58" t="s">
        <v>88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6</v>
      </c>
      <c r="G134" s="48" t="s">
        <v>28</v>
      </c>
      <c r="H134" s="53">
        <v>6</v>
      </c>
      <c r="I134" s="48">
        <v>30</v>
      </c>
      <c r="J134" s="48" t="s">
        <v>78</v>
      </c>
      <c r="K134" s="48" t="s">
        <v>79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7</v>
      </c>
      <c r="G135" s="48" t="s">
        <v>41</v>
      </c>
      <c r="H135" s="53" t="s">
        <v>23</v>
      </c>
      <c r="I135" s="48" t="s">
        <v>23</v>
      </c>
      <c r="J135" s="48" t="s">
        <v>86</v>
      </c>
      <c r="K135" s="48" t="s">
        <v>77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37"/>
      <c r="F136" s="48">
        <v>8</v>
      </c>
      <c r="G136" s="48" t="s">
        <v>41</v>
      </c>
      <c r="H136" s="53" t="s">
        <v>23</v>
      </c>
      <c r="I136" s="48" t="s">
        <v>23</v>
      </c>
      <c r="J136" s="48" t="s">
        <v>86</v>
      </c>
      <c r="K136" s="48" t="s">
        <v>77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9</v>
      </c>
      <c r="G137" s="48" t="s">
        <v>127</v>
      </c>
      <c r="H137" s="53" t="s">
        <v>23</v>
      </c>
      <c r="I137" s="48" t="s">
        <v>23</v>
      </c>
      <c r="J137" s="48" t="s">
        <v>128</v>
      </c>
      <c r="K137" s="48" t="s">
        <v>129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10</v>
      </c>
      <c r="G138" s="48" t="s">
        <v>41</v>
      </c>
      <c r="H138" s="53" t="s">
        <v>23</v>
      </c>
      <c r="I138" s="48" t="s">
        <v>23</v>
      </c>
      <c r="J138" s="48" t="s">
        <v>86</v>
      </c>
      <c r="K138" s="48" t="s">
        <v>77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37"/>
      <c r="F139" s="48">
        <v>11</v>
      </c>
      <c r="G139" s="48" t="s">
        <v>100</v>
      </c>
      <c r="H139" s="53">
        <v>6</v>
      </c>
      <c r="I139" s="48">
        <v>30</v>
      </c>
      <c r="J139" s="48" t="s">
        <v>80</v>
      </c>
      <c r="K139" s="48" t="s">
        <v>81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37"/>
      <c r="F140" s="48">
        <v>12</v>
      </c>
      <c r="G140" s="48" t="s">
        <v>28</v>
      </c>
      <c r="H140" s="53">
        <v>6.5</v>
      </c>
      <c r="I140" s="48">
        <v>30</v>
      </c>
      <c r="J140" s="48" t="s">
        <v>76</v>
      </c>
      <c r="K140" s="48" t="s">
        <v>77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37"/>
      <c r="F141" s="48">
        <v>13</v>
      </c>
      <c r="G141" s="48" t="s">
        <v>28</v>
      </c>
      <c r="H141" s="53">
        <v>6.5</v>
      </c>
      <c r="I141" s="48">
        <v>30</v>
      </c>
      <c r="J141" s="48" t="s">
        <v>115</v>
      </c>
      <c r="K141" s="48" t="s">
        <v>87</v>
      </c>
      <c r="L141" s="58">
        <v>7761429</v>
      </c>
      <c r="M141" s="58" t="s">
        <v>88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14</v>
      </c>
      <c r="G142" s="48" t="s">
        <v>41</v>
      </c>
      <c r="H142" s="53" t="s">
        <v>23</v>
      </c>
      <c r="I142" s="48" t="s">
        <v>23</v>
      </c>
      <c r="J142" s="48" t="s">
        <v>98</v>
      </c>
      <c r="K142" s="48" t="s">
        <v>112</v>
      </c>
      <c r="L142" s="58" t="s">
        <v>99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15</v>
      </c>
      <c r="G143" s="48" t="s">
        <v>41</v>
      </c>
      <c r="H143" s="53" t="s">
        <v>23</v>
      </c>
      <c r="I143" s="48" t="s">
        <v>23</v>
      </c>
      <c r="J143" s="48" t="s">
        <v>98</v>
      </c>
      <c r="K143" s="48" t="s">
        <v>112</v>
      </c>
      <c r="L143" s="58" t="s">
        <v>99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16</v>
      </c>
      <c r="G144" s="48" t="s">
        <v>28</v>
      </c>
      <c r="H144" s="53">
        <v>6.5</v>
      </c>
      <c r="I144" s="48">
        <v>30</v>
      </c>
      <c r="J144" s="48" t="s">
        <v>76</v>
      </c>
      <c r="K144" s="48" t="s">
        <v>77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">
        <v>130</v>
      </c>
      <c r="C145" s="46" t="s">
        <v>26</v>
      </c>
      <c r="D145" s="46" t="s">
        <v>26</v>
      </c>
      <c r="E145" s="46" t="s">
        <v>26</v>
      </c>
      <c r="F145" s="50" t="s">
        <v>26</v>
      </c>
      <c r="G145" s="51" t="s">
        <v>26</v>
      </c>
      <c r="H145" s="55" t="s">
        <v>26</v>
      </c>
      <c r="I145" s="51" t="s">
        <v>26</v>
      </c>
      <c r="J145" s="51" t="s">
        <v>26</v>
      </c>
      <c r="K145" s="51" t="s">
        <v>26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 t="s">
        <v>131</v>
      </c>
      <c r="C146" s="37" t="s">
        <v>49</v>
      </c>
      <c r="D146" s="37" t="s">
        <v>21</v>
      </c>
      <c r="E146" s="37" t="s">
        <v>6</v>
      </c>
      <c r="F146" s="48">
        <v>1</v>
      </c>
      <c r="G146" s="48" t="s">
        <v>28</v>
      </c>
      <c r="H146" s="53">
        <v>7</v>
      </c>
      <c r="I146" s="48">
        <v>30</v>
      </c>
      <c r="J146" s="48" t="s">
        <v>76</v>
      </c>
      <c r="K146" s="48" t="s">
        <v>77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2</v>
      </c>
      <c r="G147" s="48" t="s">
        <v>28</v>
      </c>
      <c r="H147" s="53">
        <v>6.5</v>
      </c>
      <c r="I147" s="48">
        <v>30</v>
      </c>
      <c r="J147" s="48" t="s">
        <v>76</v>
      </c>
      <c r="K147" s="48" t="s">
        <v>77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3</v>
      </c>
      <c r="G148" s="48" t="s">
        <v>60</v>
      </c>
      <c r="H148" s="53" t="s">
        <v>23</v>
      </c>
      <c r="I148" s="48" t="s">
        <v>23</v>
      </c>
      <c r="J148" s="48" t="s">
        <v>98</v>
      </c>
      <c r="K148" s="48" t="s">
        <v>81</v>
      </c>
      <c r="L148" s="58" t="s">
        <v>99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4</v>
      </c>
      <c r="G149" s="48" t="s">
        <v>60</v>
      </c>
      <c r="H149" s="53" t="s">
        <v>23</v>
      </c>
      <c r="I149" s="48" t="s">
        <v>23</v>
      </c>
      <c r="J149" s="48" t="s">
        <v>98</v>
      </c>
      <c r="K149" s="48" t="s">
        <v>81</v>
      </c>
      <c r="L149" s="58" t="s">
        <v>99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">
        <v>132</v>
      </c>
      <c r="C150" s="46" t="s">
        <v>26</v>
      </c>
      <c r="D150" s="46" t="s">
        <v>26</v>
      </c>
      <c r="E150" s="46" t="s">
        <v>26</v>
      </c>
      <c r="F150" s="50" t="s">
        <v>26</v>
      </c>
      <c r="G150" s="51" t="s">
        <v>26</v>
      </c>
      <c r="H150" s="55" t="s">
        <v>26</v>
      </c>
      <c r="I150" s="51" t="s">
        <v>26</v>
      </c>
      <c r="J150" s="51" t="s">
        <v>26</v>
      </c>
      <c r="K150" s="51" t="s">
        <v>26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 t="s">
        <v>133</v>
      </c>
      <c r="C151" s="37" t="s">
        <v>53</v>
      </c>
      <c r="D151" s="37" t="s">
        <v>21</v>
      </c>
      <c r="E151" s="37" t="s">
        <v>7</v>
      </c>
      <c r="F151" s="48">
        <v>1</v>
      </c>
      <c r="G151" s="48" t="s">
        <v>58</v>
      </c>
      <c r="H151" s="53">
        <v>3.754</v>
      </c>
      <c r="I151" s="48">
        <v>40</v>
      </c>
      <c r="J151" s="48" t="s">
        <v>80</v>
      </c>
      <c r="K151" s="48" t="s">
        <v>120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2</v>
      </c>
      <c r="G152" s="48" t="s">
        <v>58</v>
      </c>
      <c r="H152" s="53">
        <v>4.7530000000000001</v>
      </c>
      <c r="I152" s="48">
        <v>40</v>
      </c>
      <c r="J152" s="48" t="s">
        <v>76</v>
      </c>
      <c r="K152" s="48" t="s">
        <v>120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3</v>
      </c>
      <c r="G153" s="48" t="s">
        <v>58</v>
      </c>
      <c r="H153" s="53">
        <v>4.7510000000000003</v>
      </c>
      <c r="I153" s="48">
        <v>40</v>
      </c>
      <c r="J153" s="48" t="s">
        <v>80</v>
      </c>
      <c r="K153" s="48" t="s">
        <v>89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4</v>
      </c>
      <c r="G154" s="48" t="s">
        <v>58</v>
      </c>
      <c r="H154" s="53">
        <v>5.0010000000000003</v>
      </c>
      <c r="I154" s="48">
        <v>40</v>
      </c>
      <c r="J154" s="48" t="s">
        <v>80</v>
      </c>
      <c r="K154" s="48" t="s">
        <v>89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">
        <v>134</v>
      </c>
      <c r="C155" s="46" t="s">
        <v>26</v>
      </c>
      <c r="D155" s="46" t="s">
        <v>26</v>
      </c>
      <c r="E155" s="46" t="s">
        <v>26</v>
      </c>
      <c r="F155" s="50" t="s">
        <v>26</v>
      </c>
      <c r="G155" s="51" t="s">
        <v>26</v>
      </c>
      <c r="H155" s="55" t="s">
        <v>26</v>
      </c>
      <c r="I155" s="51" t="s">
        <v>26</v>
      </c>
      <c r="J155" s="51" t="s">
        <v>26</v>
      </c>
      <c r="K155" s="51" t="s">
        <v>26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135</v>
      </c>
      <c r="C156" s="37" t="s">
        <v>66</v>
      </c>
      <c r="D156" s="37" t="s">
        <v>21</v>
      </c>
      <c r="E156" s="37" t="s">
        <v>7</v>
      </c>
      <c r="F156" s="48">
        <v>1</v>
      </c>
      <c r="G156" s="48" t="s">
        <v>58</v>
      </c>
      <c r="H156" s="53">
        <v>4.673</v>
      </c>
      <c r="I156" s="48">
        <v>40</v>
      </c>
      <c r="J156" s="48" t="s">
        <v>76</v>
      </c>
      <c r="K156" s="48" t="s">
        <v>120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2</v>
      </c>
      <c r="G157" s="48" t="s">
        <v>58</v>
      </c>
      <c r="H157" s="53">
        <v>5.984</v>
      </c>
      <c r="I157" s="48">
        <v>40</v>
      </c>
      <c r="J157" s="48" t="s">
        <v>78</v>
      </c>
      <c r="K157" s="48" t="s">
        <v>89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">
        <v>136</v>
      </c>
      <c r="C158" s="46" t="s">
        <v>26</v>
      </c>
      <c r="D158" s="46" t="s">
        <v>26</v>
      </c>
      <c r="E158" s="46" t="s">
        <v>26</v>
      </c>
      <c r="F158" s="50" t="s">
        <v>26</v>
      </c>
      <c r="G158" s="51" t="s">
        <v>26</v>
      </c>
      <c r="H158" s="55" t="s">
        <v>26</v>
      </c>
      <c r="I158" s="51" t="s">
        <v>26</v>
      </c>
      <c r="J158" s="51" t="s">
        <v>26</v>
      </c>
      <c r="K158" s="51" t="s">
        <v>26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137</v>
      </c>
      <c r="C159" s="37" t="s">
        <v>62</v>
      </c>
      <c r="D159" s="37" t="s">
        <v>21</v>
      </c>
      <c r="E159" s="37" t="s">
        <v>6</v>
      </c>
      <c r="F159" s="48">
        <v>1</v>
      </c>
      <c r="G159" s="48" t="s">
        <v>28</v>
      </c>
      <c r="H159" s="53">
        <v>2.5</v>
      </c>
      <c r="I159" s="48">
        <v>30</v>
      </c>
      <c r="J159" s="48" t="s">
        <v>82</v>
      </c>
      <c r="K159" s="48" t="s">
        <v>87</v>
      </c>
      <c r="L159" s="58">
        <v>32474180</v>
      </c>
      <c r="M159" s="58" t="s">
        <v>88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37"/>
      <c r="F160" s="48">
        <v>2</v>
      </c>
      <c r="G160" s="48" t="s">
        <v>28</v>
      </c>
      <c r="H160" s="53">
        <v>6.5</v>
      </c>
      <c r="I160" s="48">
        <v>30</v>
      </c>
      <c r="J160" s="48" t="s">
        <v>138</v>
      </c>
      <c r="K160" s="48" t="s">
        <v>79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37"/>
      <c r="F161" s="48">
        <v>3</v>
      </c>
      <c r="G161" s="48" t="s">
        <v>28</v>
      </c>
      <c r="H161" s="53">
        <v>6.5</v>
      </c>
      <c r="I161" s="48">
        <v>30</v>
      </c>
      <c r="J161" s="48" t="s">
        <v>76</v>
      </c>
      <c r="K161" s="48" t="s">
        <v>77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>
        <v>4</v>
      </c>
      <c r="G162" s="48" t="s">
        <v>28</v>
      </c>
      <c r="H162" s="53">
        <v>7</v>
      </c>
      <c r="I162" s="48">
        <v>30</v>
      </c>
      <c r="J162" s="48" t="s">
        <v>84</v>
      </c>
      <c r="K162" s="48" t="s">
        <v>85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46" t="s">
        <v>139</v>
      </c>
      <c r="C163" s="46" t="s">
        <v>26</v>
      </c>
      <c r="D163" s="46" t="s">
        <v>26</v>
      </c>
      <c r="E163" s="46" t="s">
        <v>26</v>
      </c>
      <c r="F163" s="50" t="s">
        <v>26</v>
      </c>
      <c r="G163" s="51" t="s">
        <v>26</v>
      </c>
      <c r="H163" s="55" t="s">
        <v>26</v>
      </c>
      <c r="I163" s="51" t="s">
        <v>26</v>
      </c>
      <c r="J163" s="51" t="s">
        <v>26</v>
      </c>
      <c r="K163" s="51" t="s">
        <v>26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 t="s">
        <v>140</v>
      </c>
      <c r="C164" s="37" t="s">
        <v>62</v>
      </c>
      <c r="D164" s="37" t="s">
        <v>21</v>
      </c>
      <c r="E164" s="37" t="s">
        <v>7</v>
      </c>
      <c r="F164" s="48">
        <v>1</v>
      </c>
      <c r="G164" s="48" t="s">
        <v>58</v>
      </c>
      <c r="H164" s="53">
        <v>5.2539999999999996</v>
      </c>
      <c r="I164" s="48">
        <v>40</v>
      </c>
      <c r="J164" s="48" t="s">
        <v>80</v>
      </c>
      <c r="K164" s="48" t="s">
        <v>89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46" t="s">
        <v>141</v>
      </c>
      <c r="C165" s="46" t="s">
        <v>26</v>
      </c>
      <c r="D165" s="46" t="s">
        <v>26</v>
      </c>
      <c r="E165" s="46" t="s">
        <v>26</v>
      </c>
      <c r="F165" s="50" t="s">
        <v>26</v>
      </c>
      <c r="G165" s="51" t="s">
        <v>26</v>
      </c>
      <c r="H165" s="55" t="s">
        <v>26</v>
      </c>
      <c r="I165" s="51" t="s">
        <v>26</v>
      </c>
      <c r="J165" s="51" t="s">
        <v>26</v>
      </c>
      <c r="K165" s="51" t="s">
        <v>26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 t="s">
        <v>142</v>
      </c>
      <c r="C166" s="37" t="s">
        <v>66</v>
      </c>
      <c r="D166" s="37" t="s">
        <v>21</v>
      </c>
      <c r="E166" s="37" t="s">
        <v>6</v>
      </c>
      <c r="F166" s="48">
        <v>1</v>
      </c>
      <c r="G166" s="48" t="s">
        <v>28</v>
      </c>
      <c r="H166" s="53">
        <v>6</v>
      </c>
      <c r="I166" s="48">
        <v>30</v>
      </c>
      <c r="J166" s="48" t="s">
        <v>84</v>
      </c>
      <c r="K166" s="48" t="s">
        <v>85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37"/>
      <c r="F167" s="48">
        <v>2</v>
      </c>
      <c r="G167" s="48" t="s">
        <v>28</v>
      </c>
      <c r="H167" s="53">
        <v>6.5</v>
      </c>
      <c r="I167" s="48">
        <v>30</v>
      </c>
      <c r="J167" s="48" t="s">
        <v>76</v>
      </c>
      <c r="K167" s="48" t="s">
        <v>77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37"/>
      <c r="F168" s="48">
        <v>3</v>
      </c>
      <c r="G168" s="48" t="s">
        <v>41</v>
      </c>
      <c r="H168" s="53" t="s">
        <v>23</v>
      </c>
      <c r="I168" s="48" t="s">
        <v>23</v>
      </c>
      <c r="J168" s="48" t="s">
        <v>105</v>
      </c>
      <c r="K168" s="48" t="s">
        <v>87</v>
      </c>
      <c r="L168" s="58">
        <v>16411379</v>
      </c>
      <c r="M168" s="58" t="s">
        <v>88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>
        <v>4</v>
      </c>
      <c r="G169" s="48" t="s">
        <v>28</v>
      </c>
      <c r="H169" s="53">
        <v>6</v>
      </c>
      <c r="I169" s="48">
        <v>30</v>
      </c>
      <c r="J169" s="48" t="s">
        <v>76</v>
      </c>
      <c r="K169" s="48" t="s">
        <v>79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5</v>
      </c>
      <c r="G170" s="48" t="s">
        <v>28</v>
      </c>
      <c r="H170" s="53">
        <v>6</v>
      </c>
      <c r="I170" s="48">
        <v>30</v>
      </c>
      <c r="J170" s="48" t="s">
        <v>76</v>
      </c>
      <c r="K170" s="48" t="s">
        <v>79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6</v>
      </c>
      <c r="G171" s="48" t="s">
        <v>41</v>
      </c>
      <c r="H171" s="53" t="s">
        <v>23</v>
      </c>
      <c r="I171" s="48" t="s">
        <v>23</v>
      </c>
      <c r="J171" s="48" t="s">
        <v>98</v>
      </c>
      <c r="K171" s="48" t="s">
        <v>112</v>
      </c>
      <c r="L171" s="58" t="s">
        <v>99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">
        <v>143</v>
      </c>
      <c r="C172" s="46" t="s">
        <v>26</v>
      </c>
      <c r="D172" s="46" t="s">
        <v>26</v>
      </c>
      <c r="E172" s="46" t="s">
        <v>26</v>
      </c>
      <c r="F172" s="50" t="s">
        <v>26</v>
      </c>
      <c r="G172" s="51" t="s">
        <v>26</v>
      </c>
      <c r="H172" s="55" t="s">
        <v>26</v>
      </c>
      <c r="I172" s="51" t="s">
        <v>26</v>
      </c>
      <c r="J172" s="51" t="s">
        <v>26</v>
      </c>
      <c r="K172" s="51" t="s">
        <v>26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 t="s">
        <v>144</v>
      </c>
      <c r="C173" s="37" t="s">
        <v>145</v>
      </c>
      <c r="D173" s="37" t="s">
        <v>21</v>
      </c>
      <c r="E173" s="37" t="s">
        <v>7</v>
      </c>
      <c r="F173" s="48">
        <v>1</v>
      </c>
      <c r="G173" s="48" t="s">
        <v>58</v>
      </c>
      <c r="H173" s="53">
        <v>5.1669999999999998</v>
      </c>
      <c r="I173" s="48">
        <v>40</v>
      </c>
      <c r="J173" s="48" t="s">
        <v>80</v>
      </c>
      <c r="K173" s="48" t="s">
        <v>146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46" t="s">
        <v>147</v>
      </c>
      <c r="C174" s="46" t="s">
        <v>26</v>
      </c>
      <c r="D174" s="46" t="s">
        <v>26</v>
      </c>
      <c r="E174" s="46" t="s">
        <v>26</v>
      </c>
      <c r="F174" s="50" t="s">
        <v>26</v>
      </c>
      <c r="G174" s="51" t="s">
        <v>26</v>
      </c>
      <c r="H174" s="55" t="s">
        <v>26</v>
      </c>
      <c r="I174" s="51" t="s">
        <v>26</v>
      </c>
      <c r="J174" s="51" t="s">
        <v>26</v>
      </c>
      <c r="K174" s="51" t="s">
        <v>26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 t="s">
        <v>148</v>
      </c>
      <c r="C175" s="37" t="s">
        <v>27</v>
      </c>
      <c r="D175" s="37" t="s">
        <v>21</v>
      </c>
      <c r="E175" s="37" t="s">
        <v>7</v>
      </c>
      <c r="F175" s="48">
        <v>1</v>
      </c>
      <c r="G175" s="48" t="s">
        <v>58</v>
      </c>
      <c r="H175" s="53">
        <v>3.7490000000000001</v>
      </c>
      <c r="I175" s="48">
        <v>40</v>
      </c>
      <c r="J175" s="48" t="s">
        <v>80</v>
      </c>
      <c r="K175" s="48" t="s">
        <v>120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">
        <v>149</v>
      </c>
      <c r="C176" s="46" t="s">
        <v>26</v>
      </c>
      <c r="D176" s="46" t="s">
        <v>26</v>
      </c>
      <c r="E176" s="46" t="s">
        <v>26</v>
      </c>
      <c r="F176" s="50" t="s">
        <v>26</v>
      </c>
      <c r="G176" s="51" t="s">
        <v>26</v>
      </c>
      <c r="H176" s="55" t="s">
        <v>26</v>
      </c>
      <c r="I176" s="51" t="s">
        <v>26</v>
      </c>
      <c r="J176" s="51" t="s">
        <v>26</v>
      </c>
      <c r="K176" s="51" t="s">
        <v>26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150</v>
      </c>
      <c r="C177" s="37" t="s">
        <v>20</v>
      </c>
      <c r="D177" s="37" t="s">
        <v>21</v>
      </c>
      <c r="E177" s="37" t="s">
        <v>7</v>
      </c>
      <c r="F177" s="48">
        <v>1</v>
      </c>
      <c r="G177" s="48" t="s">
        <v>58</v>
      </c>
      <c r="H177" s="53">
        <v>5.7510000000000003</v>
      </c>
      <c r="I177" s="48">
        <v>40</v>
      </c>
      <c r="J177" s="48" t="s">
        <v>78</v>
      </c>
      <c r="K177" s="48" t="s">
        <v>89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46" t="s">
        <v>151</v>
      </c>
      <c r="C178" s="46" t="s">
        <v>26</v>
      </c>
      <c r="D178" s="46" t="s">
        <v>26</v>
      </c>
      <c r="E178" s="46" t="s">
        <v>26</v>
      </c>
      <c r="F178" s="50" t="s">
        <v>26</v>
      </c>
      <c r="G178" s="51" t="s">
        <v>26</v>
      </c>
      <c r="H178" s="55" t="s">
        <v>26</v>
      </c>
      <c r="I178" s="51" t="s">
        <v>26</v>
      </c>
      <c r="J178" s="51" t="s">
        <v>26</v>
      </c>
      <c r="K178" s="51" t="s">
        <v>26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 t="s">
        <v>152</v>
      </c>
      <c r="C179" s="37" t="s">
        <v>145</v>
      </c>
      <c r="D179" s="37" t="s">
        <v>21</v>
      </c>
      <c r="E179" s="37" t="s">
        <v>6</v>
      </c>
      <c r="F179" s="48">
        <v>1</v>
      </c>
      <c r="G179" s="48" t="s">
        <v>28</v>
      </c>
      <c r="H179" s="53">
        <v>6</v>
      </c>
      <c r="I179" s="48">
        <v>30</v>
      </c>
      <c r="J179" s="48" t="s">
        <v>84</v>
      </c>
      <c r="K179" s="48" t="s">
        <v>85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2</v>
      </c>
      <c r="G180" s="48" t="s">
        <v>28</v>
      </c>
      <c r="H180" s="53">
        <v>5.5</v>
      </c>
      <c r="I180" s="48">
        <v>30</v>
      </c>
      <c r="J180" s="48" t="s">
        <v>82</v>
      </c>
      <c r="K180" s="48" t="s">
        <v>87</v>
      </c>
      <c r="L180" s="58">
        <v>90978325</v>
      </c>
      <c r="M180" s="58" t="s">
        <v>88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3</v>
      </c>
      <c r="G181" s="48" t="s">
        <v>28</v>
      </c>
      <c r="H181" s="53">
        <v>6</v>
      </c>
      <c r="I181" s="48">
        <v>30</v>
      </c>
      <c r="J181" s="48" t="s">
        <v>80</v>
      </c>
      <c r="K181" s="48" t="s">
        <v>81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46" t="s">
        <v>153</v>
      </c>
      <c r="C182" s="46" t="s">
        <v>26</v>
      </c>
      <c r="D182" s="46" t="s">
        <v>26</v>
      </c>
      <c r="E182" s="46" t="s">
        <v>26</v>
      </c>
      <c r="F182" s="50" t="s">
        <v>26</v>
      </c>
      <c r="G182" s="51" t="s">
        <v>26</v>
      </c>
      <c r="H182" s="55" t="s">
        <v>26</v>
      </c>
      <c r="I182" s="51" t="s">
        <v>26</v>
      </c>
      <c r="J182" s="51" t="s">
        <v>26</v>
      </c>
      <c r="K182" s="51" t="s">
        <v>26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 t="s">
        <v>154</v>
      </c>
      <c r="C183" s="37" t="s">
        <v>68</v>
      </c>
      <c r="D183" s="37" t="s">
        <v>21</v>
      </c>
      <c r="E183" s="37" t="s">
        <v>8</v>
      </c>
      <c r="F183" s="48">
        <v>1</v>
      </c>
      <c r="G183" s="48" t="s">
        <v>28</v>
      </c>
      <c r="H183" s="53">
        <v>6.8339999999999996</v>
      </c>
      <c r="I183" s="48">
        <v>50</v>
      </c>
      <c r="J183" s="48" t="s">
        <v>155</v>
      </c>
      <c r="K183" s="48" t="s">
        <v>156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46" t="s">
        <v>157</v>
      </c>
      <c r="C184" s="46" t="s">
        <v>26</v>
      </c>
      <c r="D184" s="46" t="s">
        <v>26</v>
      </c>
      <c r="E184" s="46" t="s">
        <v>26</v>
      </c>
      <c r="F184" s="50" t="s">
        <v>26</v>
      </c>
      <c r="G184" s="51" t="s">
        <v>26</v>
      </c>
      <c r="H184" s="55" t="s">
        <v>26</v>
      </c>
      <c r="I184" s="51" t="s">
        <v>26</v>
      </c>
      <c r="J184" s="51" t="s">
        <v>26</v>
      </c>
      <c r="K184" s="51" t="s">
        <v>26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158</v>
      </c>
      <c r="C185" s="37" t="s">
        <v>53</v>
      </c>
      <c r="D185" s="37" t="s">
        <v>21</v>
      </c>
      <c r="E185" s="37" t="s">
        <v>8</v>
      </c>
      <c r="F185" s="48">
        <v>1</v>
      </c>
      <c r="G185" s="48" t="s">
        <v>28</v>
      </c>
      <c r="H185" s="53">
        <v>3.4860000000000002</v>
      </c>
      <c r="I185" s="48">
        <v>50</v>
      </c>
      <c r="J185" s="48" t="s">
        <v>159</v>
      </c>
      <c r="K185" s="48" t="s">
        <v>160</v>
      </c>
      <c r="L185" s="58">
        <v>5932669</v>
      </c>
      <c r="M185" s="58" t="s">
        <v>88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>
        <v>2</v>
      </c>
      <c r="G186" s="48" t="s">
        <v>41</v>
      </c>
      <c r="H186" s="53" t="s">
        <v>23</v>
      </c>
      <c r="I186" s="48" t="s">
        <v>23</v>
      </c>
      <c r="J186" s="48" t="s">
        <v>161</v>
      </c>
      <c r="K186" s="48" t="s">
        <v>156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>
        <v>3</v>
      </c>
      <c r="G187" s="48" t="s">
        <v>28</v>
      </c>
      <c r="H187" s="53">
        <v>6.88</v>
      </c>
      <c r="I187" s="48">
        <v>50</v>
      </c>
      <c r="J187" s="48" t="s">
        <v>155</v>
      </c>
      <c r="K187" s="48" t="s">
        <v>156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>
        <v>4</v>
      </c>
      <c r="G188" s="48" t="s">
        <v>28</v>
      </c>
      <c r="H188" s="53">
        <v>6.7519999999999998</v>
      </c>
      <c r="I188" s="48">
        <v>50</v>
      </c>
      <c r="J188" s="48" t="s">
        <v>155</v>
      </c>
      <c r="K188" s="48" t="s">
        <v>156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>
        <v>5</v>
      </c>
      <c r="G189" s="48" t="s">
        <v>28</v>
      </c>
      <c r="H189" s="53">
        <v>6.76</v>
      </c>
      <c r="I189" s="48">
        <v>50</v>
      </c>
      <c r="J189" s="48" t="s">
        <v>155</v>
      </c>
      <c r="K189" s="48" t="s">
        <v>156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>
        <v>6</v>
      </c>
      <c r="G190" s="48" t="s">
        <v>28</v>
      </c>
      <c r="H190" s="53">
        <v>6.7690000000000001</v>
      </c>
      <c r="I190" s="48">
        <v>50</v>
      </c>
      <c r="J190" s="48" t="s">
        <v>155</v>
      </c>
      <c r="K190" s="48" t="s">
        <v>156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>
        <v>7</v>
      </c>
      <c r="G191" s="48" t="s">
        <v>41</v>
      </c>
      <c r="H191" s="53" t="s">
        <v>23</v>
      </c>
      <c r="I191" s="48" t="s">
        <v>23</v>
      </c>
      <c r="J191" s="48" t="s">
        <v>161</v>
      </c>
      <c r="K191" s="48" t="s">
        <v>156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>
        <v>8</v>
      </c>
      <c r="G192" s="48" t="s">
        <v>28</v>
      </c>
      <c r="H192" s="53">
        <v>6.9710000000000001</v>
      </c>
      <c r="I192" s="48">
        <v>50</v>
      </c>
      <c r="J192" s="48" t="s">
        <v>155</v>
      </c>
      <c r="K192" s="48" t="s">
        <v>156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>
        <v>9</v>
      </c>
      <c r="G193" s="48" t="s">
        <v>28</v>
      </c>
      <c r="H193" s="53">
        <v>6.923</v>
      </c>
      <c r="I193" s="48">
        <v>50</v>
      </c>
      <c r="J193" s="48" t="s">
        <v>155</v>
      </c>
      <c r="K193" s="48" t="s">
        <v>156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>
        <v>10</v>
      </c>
      <c r="G194" s="48" t="s">
        <v>28</v>
      </c>
      <c r="H194" s="53">
        <v>6.9359999999999999</v>
      </c>
      <c r="I194" s="48">
        <v>50</v>
      </c>
      <c r="J194" s="48" t="s">
        <v>155</v>
      </c>
      <c r="K194" s="48" t="s">
        <v>156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>
        <v>11</v>
      </c>
      <c r="G195" s="48" t="s">
        <v>41</v>
      </c>
      <c r="H195" s="53" t="s">
        <v>23</v>
      </c>
      <c r="I195" s="48" t="s">
        <v>23</v>
      </c>
      <c r="J195" s="48" t="s">
        <v>161</v>
      </c>
      <c r="K195" s="48" t="s">
        <v>156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>
        <v>12</v>
      </c>
      <c r="G196" s="48" t="s">
        <v>28</v>
      </c>
      <c r="H196" s="53">
        <v>6.9489999999999998</v>
      </c>
      <c r="I196" s="48">
        <v>50</v>
      </c>
      <c r="J196" s="48" t="s">
        <v>155</v>
      </c>
      <c r="K196" s="48" t="s">
        <v>156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>
        <v>13</v>
      </c>
      <c r="G197" s="48" t="s">
        <v>28</v>
      </c>
      <c r="H197" s="53">
        <v>6.9329999999999998</v>
      </c>
      <c r="I197" s="48">
        <v>50</v>
      </c>
      <c r="J197" s="48" t="s">
        <v>155</v>
      </c>
      <c r="K197" s="48" t="s">
        <v>156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>
        <v>14</v>
      </c>
      <c r="G198" s="48" t="s">
        <v>28</v>
      </c>
      <c r="H198" s="53">
        <v>6.9169999999999998</v>
      </c>
      <c r="I198" s="48">
        <v>50</v>
      </c>
      <c r="J198" s="48" t="s">
        <v>155</v>
      </c>
      <c r="K198" s="48" t="s">
        <v>156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>
        <v>15</v>
      </c>
      <c r="G199" s="48" t="s">
        <v>28</v>
      </c>
      <c r="H199" s="53">
        <v>6.9580000000000002</v>
      </c>
      <c r="I199" s="48">
        <v>50</v>
      </c>
      <c r="J199" s="48" t="s">
        <v>155</v>
      </c>
      <c r="K199" s="48" t="s">
        <v>156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>
        <v>16</v>
      </c>
      <c r="G200" s="48" t="s">
        <v>28</v>
      </c>
      <c r="H200" s="53">
        <v>3.2160000000000002</v>
      </c>
      <c r="I200" s="48">
        <v>50</v>
      </c>
      <c r="J200" s="48" t="s">
        <v>159</v>
      </c>
      <c r="K200" s="48" t="s">
        <v>160</v>
      </c>
      <c r="L200" s="58">
        <v>8551657</v>
      </c>
      <c r="M200" s="58" t="s">
        <v>88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>
        <v>17</v>
      </c>
      <c r="G201" s="48" t="s">
        <v>28</v>
      </c>
      <c r="H201" s="53">
        <v>3.61</v>
      </c>
      <c r="I201" s="48">
        <v>50</v>
      </c>
      <c r="J201" s="48" t="s">
        <v>159</v>
      </c>
      <c r="K201" s="48" t="s">
        <v>160</v>
      </c>
      <c r="L201" s="58">
        <v>1529256</v>
      </c>
      <c r="M201" s="58" t="s">
        <v>88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>
        <v>18</v>
      </c>
      <c r="G202" s="48" t="s">
        <v>28</v>
      </c>
      <c r="H202" s="53">
        <v>6.8310000000000004</v>
      </c>
      <c r="I202" s="48">
        <v>50</v>
      </c>
      <c r="J202" s="48" t="s">
        <v>155</v>
      </c>
      <c r="K202" s="48" t="s">
        <v>156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>
        <v>19</v>
      </c>
      <c r="G203" s="48" t="s">
        <v>28</v>
      </c>
      <c r="H203" s="53">
        <v>7.0739999999999998</v>
      </c>
      <c r="I203" s="48">
        <v>50</v>
      </c>
      <c r="J203" s="48" t="s">
        <v>155</v>
      </c>
      <c r="K203" s="48" t="s">
        <v>156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>
        <v>20</v>
      </c>
      <c r="G204" s="48" t="s">
        <v>28</v>
      </c>
      <c r="H204" s="53">
        <v>6.8940000000000001</v>
      </c>
      <c r="I204" s="48">
        <v>50</v>
      </c>
      <c r="J204" s="48" t="s">
        <v>155</v>
      </c>
      <c r="K204" s="48" t="s">
        <v>156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>
        <v>21</v>
      </c>
      <c r="G205" s="48" t="s">
        <v>28</v>
      </c>
      <c r="H205" s="53">
        <v>6.8940000000000001</v>
      </c>
      <c r="I205" s="48">
        <v>50</v>
      </c>
      <c r="J205" s="48" t="s">
        <v>155</v>
      </c>
      <c r="K205" s="48" t="s">
        <v>156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46" t="s">
        <v>162</v>
      </c>
      <c r="C206" s="46" t="s">
        <v>26</v>
      </c>
      <c r="D206" s="46" t="s">
        <v>26</v>
      </c>
      <c r="E206" s="46" t="s">
        <v>26</v>
      </c>
      <c r="F206" s="50" t="s">
        <v>26</v>
      </c>
      <c r="G206" s="51" t="s">
        <v>26</v>
      </c>
      <c r="H206" s="55" t="s">
        <v>26</v>
      </c>
      <c r="I206" s="51" t="s">
        <v>26</v>
      </c>
      <c r="J206" s="51" t="s">
        <v>26</v>
      </c>
      <c r="K206" s="51" t="s">
        <v>26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thickBot="1" x14ac:dyDescent="0.4">
      <c r="A207" s="37"/>
      <c r="B207" s="47" t="s">
        <v>9</v>
      </c>
      <c r="C207" s="47" t="s">
        <v>26</v>
      </c>
      <c r="D207" s="47" t="s">
        <v>26</v>
      </c>
      <c r="E207" s="47" t="s">
        <v>26</v>
      </c>
      <c r="F207" s="52" t="s">
        <v>26</v>
      </c>
      <c r="G207" s="52" t="s">
        <v>26</v>
      </c>
      <c r="H207" s="56" t="s">
        <v>26</v>
      </c>
      <c r="I207" s="52" t="s">
        <v>26</v>
      </c>
      <c r="J207" s="52" t="s">
        <v>26</v>
      </c>
      <c r="K207" s="52" t="s">
        <v>26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73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4296875" defaultRowHeight="15.75" customHeight="1" x14ac:dyDescent="0.25"/>
  <cols>
    <col min="1" max="1" width="7.453125" customWidth="1"/>
    <col min="2" max="2" width="11.453125" customWidth="1"/>
    <col min="3" max="4" width="7.453125" customWidth="1"/>
    <col min="5" max="5" width="14.1796875" customWidth="1"/>
    <col min="6" max="6" width="15.453125" customWidth="1"/>
    <col min="7" max="7" width="17.7265625" customWidth="1"/>
    <col min="8" max="8" width="18.26953125" customWidth="1"/>
    <col min="9" max="9" width="17.26953125" customWidth="1"/>
    <col min="10" max="10" width="17.1796875" customWidth="1"/>
    <col min="11" max="11" width="16.26953125" customWidth="1"/>
    <col min="12" max="12" width="16.7265625" customWidth="1"/>
    <col min="13" max="14" width="15.453125" customWidth="1"/>
    <col min="15" max="15" width="15.453125" hidden="1" customWidth="1"/>
    <col min="16" max="20" width="15.453125" customWidth="1"/>
    <col min="21" max="22" width="15.453125" hidden="1" customWidth="1"/>
    <col min="23" max="25" width="15.453125" customWidth="1"/>
    <col min="26" max="26" width="15.453125" hidden="1" customWidth="1"/>
    <col min="27" max="31" width="15.453125" customWidth="1"/>
    <col min="32" max="32" width="34.81640625" customWidth="1"/>
    <col min="33" max="34" width="14" customWidth="1"/>
  </cols>
  <sheetData>
    <row r="1" spans="1:34" ht="15.75" customHeight="1" x14ac:dyDescent="0.25">
      <c r="A1" s="13" t="s">
        <v>163</v>
      </c>
      <c r="B1" s="3"/>
      <c r="C1" s="4"/>
      <c r="D1" s="5"/>
      <c r="E1" s="29" t="s">
        <v>164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5">
      <c r="A2" s="13" t="s">
        <v>165</v>
      </c>
      <c r="B2" s="3"/>
      <c r="C2" s="4"/>
      <c r="D2" s="7"/>
      <c r="E2" s="29" t="s">
        <v>166</v>
      </c>
      <c r="F2" s="83"/>
      <c r="G2" s="82"/>
      <c r="H2" s="8"/>
      <c r="I2" s="9" t="s">
        <v>167</v>
      </c>
      <c r="J2" s="10" t="s">
        <v>167</v>
      </c>
      <c r="K2" s="10"/>
      <c r="L2" s="11" t="s">
        <v>168</v>
      </c>
      <c r="M2" s="84" t="s">
        <v>169</v>
      </c>
      <c r="N2" s="85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5">
      <c r="A3" s="13" t="s">
        <v>170</v>
      </c>
      <c r="B3" s="3"/>
      <c r="C3" s="4"/>
      <c r="D3" s="5"/>
      <c r="E3" s="29" t="s">
        <v>171</v>
      </c>
      <c r="F3" s="86"/>
      <c r="G3" s="82"/>
      <c r="H3" s="8"/>
      <c r="I3" s="30"/>
      <c r="J3" s="10" t="s">
        <v>172</v>
      </c>
      <c r="K3" s="10"/>
      <c r="L3" s="12" t="s">
        <v>173</v>
      </c>
      <c r="M3" s="87" t="s">
        <v>174</v>
      </c>
      <c r="N3" s="85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5">
      <c r="A4" s="13"/>
      <c r="B4" s="88"/>
      <c r="C4" s="85"/>
      <c r="D4" s="5"/>
      <c r="E4" s="29" t="s">
        <v>175</v>
      </c>
      <c r="F4" s="24"/>
      <c r="G4" s="25"/>
      <c r="H4" s="8"/>
      <c r="I4" s="31"/>
      <c r="J4" s="10" t="s">
        <v>176</v>
      </c>
      <c r="K4" s="10"/>
      <c r="L4" s="14" t="s">
        <v>177</v>
      </c>
      <c r="M4" s="87" t="s">
        <v>178</v>
      </c>
      <c r="N4" s="85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5">
      <c r="A5" s="13"/>
      <c r="B5" s="5"/>
      <c r="C5" s="5"/>
      <c r="D5" s="5"/>
      <c r="E5" s="29" t="s">
        <v>179</v>
      </c>
      <c r="F5" s="86"/>
      <c r="G5" s="82"/>
      <c r="H5" s="8"/>
      <c r="I5" s="15" t="s">
        <v>180</v>
      </c>
      <c r="J5" s="10" t="s">
        <v>181</v>
      </c>
      <c r="K5" s="10"/>
      <c r="L5" s="26" t="s">
        <v>182</v>
      </c>
      <c r="M5" s="28" t="s">
        <v>183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5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184</v>
      </c>
      <c r="P6" s="8"/>
      <c r="Q6" s="8"/>
      <c r="R6" s="8"/>
      <c r="S6" s="8"/>
      <c r="T6" s="17"/>
      <c r="U6" s="16" t="s">
        <v>185</v>
      </c>
      <c r="V6" s="16" t="s">
        <v>186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5">
      <c r="A7" s="18"/>
      <c r="B7" s="18"/>
      <c r="C7" s="18"/>
      <c r="D7" s="18"/>
      <c r="E7" s="32" t="e">
        <f>#REF!&amp;" ("&amp;#REF!&amp;")"</f>
        <v>#REF!</v>
      </c>
      <c r="F7" s="19" t="s">
        <v>187</v>
      </c>
      <c r="G7" s="19" t="s">
        <v>188</v>
      </c>
      <c r="H7" s="19" t="s">
        <v>189</v>
      </c>
      <c r="I7" s="19" t="s">
        <v>190</v>
      </c>
      <c r="J7" s="19" t="s">
        <v>191</v>
      </c>
      <c r="K7" s="19" t="s">
        <v>192</v>
      </c>
      <c r="L7" s="19" t="s">
        <v>193</v>
      </c>
      <c r="M7" s="19" t="s">
        <v>194</v>
      </c>
      <c r="N7" s="19" t="s">
        <v>195</v>
      </c>
      <c r="O7" s="33" t="s">
        <v>196</v>
      </c>
      <c r="P7" s="19" t="s">
        <v>197</v>
      </c>
      <c r="Q7" s="19" t="s">
        <v>198</v>
      </c>
      <c r="R7" s="19" t="s">
        <v>199</v>
      </c>
      <c r="S7" s="19" t="s">
        <v>200</v>
      </c>
      <c r="T7" s="19" t="s">
        <v>201</v>
      </c>
      <c r="U7" s="19" t="s">
        <v>202</v>
      </c>
      <c r="V7" s="19" t="s">
        <v>203</v>
      </c>
      <c r="W7" s="19" t="s">
        <v>204</v>
      </c>
      <c r="X7" s="19" t="s">
        <v>205</v>
      </c>
      <c r="Y7" s="19" t="s">
        <v>206</v>
      </c>
      <c r="Z7" s="19" t="s">
        <v>207</v>
      </c>
      <c r="AA7" s="19" t="s">
        <v>208</v>
      </c>
      <c r="AB7" s="19" t="s">
        <v>209</v>
      </c>
      <c r="AC7" s="19" t="s">
        <v>210</v>
      </c>
      <c r="AD7" s="19" t="s">
        <v>211</v>
      </c>
      <c r="AE7" s="19" t="s">
        <v>212</v>
      </c>
      <c r="AF7" s="8"/>
      <c r="AG7" s="8"/>
      <c r="AH7" s="8"/>
    </row>
    <row r="8" spans="1:34" ht="15.75" customHeight="1" x14ac:dyDescent="0.25">
      <c r="A8" s="20" t="s">
        <v>213</v>
      </c>
      <c r="B8" s="20" t="s">
        <v>214</v>
      </c>
      <c r="C8" s="20" t="s">
        <v>201</v>
      </c>
      <c r="D8" s="20" t="s">
        <v>215</v>
      </c>
      <c r="E8" s="34"/>
      <c r="F8" s="89" t="s">
        <v>216</v>
      </c>
      <c r="G8" s="81"/>
      <c r="H8" s="81"/>
      <c r="I8" s="81"/>
      <c r="J8" s="81"/>
      <c r="K8" s="81"/>
      <c r="L8" s="81"/>
      <c r="M8" s="81"/>
      <c r="N8" s="81"/>
      <c r="O8" s="81"/>
      <c r="P8" s="82"/>
      <c r="Q8" s="90" t="s">
        <v>217</v>
      </c>
      <c r="R8" s="81"/>
      <c r="S8" s="81"/>
      <c r="T8" s="82"/>
      <c r="U8" s="35"/>
      <c r="V8" s="35"/>
      <c r="W8" s="80" t="s">
        <v>218</v>
      </c>
      <c r="X8" s="81"/>
      <c r="Y8" s="81"/>
      <c r="Z8" s="81"/>
      <c r="AA8" s="81"/>
      <c r="AB8" s="81"/>
      <c r="AC8" s="81"/>
      <c r="AD8" s="81"/>
      <c r="AE8" s="82"/>
      <c r="AF8" s="8"/>
      <c r="AG8" s="8"/>
      <c r="AH8" s="8"/>
    </row>
    <row r="9" spans="1:34" ht="15.75" customHeight="1" x14ac:dyDescent="0.25">
      <c r="A9" s="5"/>
      <c r="B9" s="5"/>
      <c r="C9" s="5"/>
      <c r="D9" s="5"/>
      <c r="E9" s="23" t="s">
        <v>219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5">
      <c r="A10" s="21" t="s">
        <v>220</v>
      </c>
      <c r="B10" s="21" t="s">
        <v>220</v>
      </c>
      <c r="C10" s="21" t="s">
        <v>220</v>
      </c>
      <c r="D10" s="21" t="s">
        <v>220</v>
      </c>
      <c r="E10" s="27" t="s">
        <v>221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5">
      <c r="A11" s="21" t="s">
        <v>220</v>
      </c>
      <c r="B11" s="21" t="s">
        <v>220</v>
      </c>
      <c r="C11" s="21" t="s">
        <v>220</v>
      </c>
      <c r="D11" s="21" t="s">
        <v>220</v>
      </c>
      <c r="E11" s="27" t="s">
        <v>222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5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5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5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5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223</v>
      </c>
      <c r="AE16" s="8" t="s">
        <v>223</v>
      </c>
      <c r="AF16" s="8" t="s">
        <v>223</v>
      </c>
      <c r="AG16" s="8"/>
      <c r="AH16" s="8" t="s">
        <v>223</v>
      </c>
    </row>
    <row r="21" spans="12:12" ht="15.75" customHeight="1" x14ac:dyDescent="0.25">
      <c r="L21" s="8" t="s">
        <v>223</v>
      </c>
    </row>
    <row r="31" spans="12:12" ht="12.5" x14ac:dyDescent="0.25"/>
    <row r="32" spans="12:12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</sheetData>
  <mergeCells count="10">
    <mergeCell ref="B4:C4"/>
    <mergeCell ref="M4:N4"/>
    <mergeCell ref="F5:G5"/>
    <mergeCell ref="F8:P8"/>
    <mergeCell ref="Q8:T8"/>
    <mergeCell ref="W8:AE8"/>
    <mergeCell ref="F2:G2"/>
    <mergeCell ref="M2:N2"/>
    <mergeCell ref="F3:G3"/>
    <mergeCell ref="M3:N3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AZS6SFW4AK2Z-1321766168-219</_dlc_DocId>
    <_dlc_DocIdUrl xmlns="de691e59-5010-4ecb-9782-7a5fcd7f2ee7">
      <Url>https://cms.ginniemae.cloud/data_and_reports/reporting/_layouts/15/DocIdRedir.aspx?ID=AZS6SFW4AK2Z-1321766168-219</Url>
      <Description>AZS6SFW4AK2Z-1321766168-219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C48AFB2-7CCA-468B-A5D7-A6A7D304B800}"/>
</file>

<file path=customXml/itemProps2.xml><?xml version="1.0" encoding="utf-8"?>
<ds:datastoreItem xmlns:ds="http://schemas.openxmlformats.org/officeDocument/2006/customXml" ds:itemID="{CE4F4229-F1AF-4356-A40B-F2B0CB190780}">
  <ds:schemaRefs>
    <ds:schemaRef ds:uri="http://schemas.openxmlformats.org/package/2006/metadata/core-properties"/>
    <ds:schemaRef ds:uri="http://schemas.microsoft.com/office/infopath/2007/PartnerControls"/>
    <ds:schemaRef ds:uri="b3df3de6-2c12-4bb7-8147-abf59427e194"/>
    <ds:schemaRef ds:uri="http://purl.org/dc/dcmitype/"/>
    <ds:schemaRef ds:uri="69fb3cda-731b-4ba9-a343-64f4efd976f4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Issuance Summary June</vt:lpstr>
      <vt:lpstr>Issuance Summary April</vt:lpstr>
      <vt:lpstr>2021-192 (NOM)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Beitler</dc:creator>
  <cp:keywords/>
  <dc:description/>
  <cp:lastModifiedBy>Jordan Beitler (US)</cp:lastModifiedBy>
  <cp:revision/>
  <dcterms:created xsi:type="dcterms:W3CDTF">2024-05-16T15:30:08Z</dcterms:created>
  <dcterms:modified xsi:type="dcterms:W3CDTF">2025-06-25T22:54:03Z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27f73e5a-1e79-405a-b4db-16c55a1f29be</vt:lpwstr>
  </property>
  <property fmtid="{D5CDD505-2E9C-101B-9397-08002B2CF9AE}" pid="4" name="MediaServiceImageTags">
    <vt:lpwstr/>
  </property>
</Properties>
</file>